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001" sheetId="1" r:id="rId1"/>
    <sheet name="SO 104" sheetId="2" r:id="rId2"/>
    <sheet name="SO 104.1" sheetId="3" r:id="rId3"/>
    <sheet name="SO 104.2" sheetId="4" r:id="rId4"/>
    <sheet name="SO 180" sheetId="5" r:id="rId5"/>
  </sheets>
  <definedNames/>
  <calcPr/>
  <webPublishing/>
</workbook>
</file>

<file path=xl/sharedStrings.xml><?xml version="1.0" encoding="utf-8"?>
<sst xmlns="http://schemas.openxmlformats.org/spreadsheetml/2006/main" count="1118" uniqueCount="359">
  <si>
    <t>ASPE10</t>
  </si>
  <si>
    <t>S</t>
  </si>
  <si>
    <t>Firma: ÚDRŽBA SILNIC Královéhradeckého kraje a.s.</t>
  </si>
  <si>
    <t>Soupis prací objektu</t>
  </si>
  <si>
    <t xml:space="preserve">Stavba: </t>
  </si>
  <si>
    <t>328 95</t>
  </si>
  <si>
    <t>II/298 hranice Královéhradeckého kraje – křiž. s I/11, 4. etapa_neoceněný</t>
  </si>
  <si>
    <t>O</t>
  </si>
  <si>
    <t>Rozpočet:</t>
  </si>
  <si>
    <t>0,00</t>
  </si>
  <si>
    <t>15,00</t>
  </si>
  <si>
    <t>21,00</t>
  </si>
  <si>
    <t>3</t>
  </si>
  <si>
    <t>2</t>
  </si>
  <si>
    <t>SO 001</t>
  </si>
  <si>
    <t>Všeobecné a předběžné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</si>
  <si>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</si>
  <si>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</si>
  <si>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</si>
  <si>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</si>
  <si>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</si>
  <si>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</si>
  <si>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</si>
  <si>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</si>
  <si>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</si>
  <si>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</si>
  <si>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</si>
  <si>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</si>
  <si>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</si>
  <si>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</si>
  <si>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</si>
  <si>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</si>
  <si>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</si>
  <si>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</si>
  <si>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</si>
  <si>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</si>
  <si>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02710</t>
  </si>
  <si>
    <t/>
  </si>
  <si>
    <t>POMOC PRÁCE ZŘÍZ NEBO ZAJIŠŤ OBJÍŽĎKY A PŘÍSTUP CESTY</t>
  </si>
  <si>
    <t>SOUBOR</t>
  </si>
  <si>
    <t>PP</t>
  </si>
  <si>
    <t>Inženýrská činnost, zajištění povolení uzavírky, zajištění objízdných tras dle zásad organizace dopravy PD, část DIO.  
Pevná cena.  
Délka stavby: 0,455 km.</t>
  </si>
  <si>
    <t>VV</t>
  </si>
  <si>
    <t>1=1,000 [A]</t>
  </si>
  <si>
    <t>TS</t>
  </si>
  <si>
    <t>zahrnuje veškeré náklady spojené s objednatelem požadovanými zařízeními</t>
  </si>
  <si>
    <t>02730</t>
  </si>
  <si>
    <t>POMOC PRÁCE ZŘÍZ NEBO ZAJIŠŤ OCHRANU INŽENÝRSKÝCH SÍTÍ</t>
  </si>
  <si>
    <t>KPL</t>
  </si>
  <si>
    <t>6 x kopaná sonda o velikosti 1 x 1 x 2 m  
na zjištění průběhu inž. sítí</t>
  </si>
  <si>
    <t>02910</t>
  </si>
  <si>
    <t>OSTATNÍ POŽADAVKY - ZEMĚMĚŘIČSKÁ MĚŘENÍ</t>
  </si>
  <si>
    <t>Zaměření skutečného provedení díla ke kolaudaci stavby (tiskem 3x).  
PEVNÁ CENA  
Délka stavby: 0,455 km.</t>
  </si>
  <si>
    <t>zahrnuje veškeré náklady spojené s objednatelem požadovanými pracemi</t>
  </si>
  <si>
    <t>02911</t>
  </si>
  <si>
    <t>OSTATNÍ POŽADAVKY - GEODETICKÉ ZAMĚŘENÍ</t>
  </si>
  <si>
    <t>Geometrický oddělovací plán pro majetkové vypořádání vlastnických vztahů včetně potvrzení KÚ pro Královéhradecký kraj  (12 x tiskem).  
Pevná cena.  
Délka stavby: 0,455 km.</t>
  </si>
  <si>
    <t>Geometrický oddělovací plán pro majetkové vypořádání vlastnických vztahů</t>
  </si>
  <si>
    <t>a</t>
  </si>
  <si>
    <t>OSTATNÍ POŽADAVKY - GEODETICKÉ ZAMĚŘENÍ VRSTEV</t>
  </si>
  <si>
    <t>Zaměření vrstev pro určení kubatur sanací (dle zaměření příčných řezů v PD) a pro určení kubatur konstrukčních vrstev a celkových plošných a délkových výměr.  
Pevná cena.  
Délka stavby: 0,455 km.</t>
  </si>
  <si>
    <t>7</t>
  </si>
  <si>
    <t>02931</t>
  </si>
  <si>
    <t>ZAŘÍZENÍ STAVENIŠTĚ - INFORMAČNÍ TABULE</t>
  </si>
  <si>
    <t>KUS</t>
  </si>
  <si>
    <t>Náklady na zřízení informačních tabulí s údaji o stavbě s textem a v rozměrech dle vzoru objednatele.  
Pevná cena.</t>
  </si>
  <si>
    <t>2=2,000 [A]</t>
  </si>
  <si>
    <t>8</t>
  </si>
  <si>
    <t>02938</t>
  </si>
  <si>
    <t>OSTATNÍ POŽADAVKY - PAMĚTNÍ DESKA</t>
  </si>
  <si>
    <t>osazení pamětní desky na kamenném podstavci s textem dle vzoru objednatele, min. rozměr 400 x 300 mm, pamětní deska musí mít trvanlivou formu, materiál kámen, kov, sklo apod., loga a text dle poskytovatele dotace.   
Pevná cena.</t>
  </si>
  <si>
    <t>02940</t>
  </si>
  <si>
    <t>OSTATNÍ POŽADAVKY - VYPRACOVÁNÍ DOKUMENTACE STAVBY</t>
  </si>
  <si>
    <t>Vypracování dokumentace skutečného provedení stavby 4x DSPS, 3x kompletní fotodokumentace + 1x na CD,   
2x měsíčně zpráva o průběhu výstavby s fotodokumentací.  
Zadavatel poskytne dokumentaci v otevřeném formátu *dwg  
Pevná cena.  
Délka stavby: 0,455 km.</t>
  </si>
  <si>
    <t>14</t>
  </si>
  <si>
    <t>02943</t>
  </si>
  <si>
    <t>OSTATNÍ POŽADAVKY - VYPRACOVÁNÍ RDS</t>
  </si>
  <si>
    <t>Realizační dokumentace stavby (tiskem 3x), Havarijní plán (tiskem 2x). Povodňový plán (tiskem 2x). Obsah dle Směrnice pro dokumentaci staveb PK, v souladu s PD ve stupni PDPS. V RDS budou řešeny podrobnosti pro kvalitní a bezpečné zhotovení stavby. Mimo jiné bude zahrnovat vypracování souřadnicového a výškového pokrytí komunikace, zahuštění příčných řezů pro plynulé řešení stavby, detaily oprav poruch dle TP 82 - Katalog poruch netuhých vozovek, aktualizace dopracování dopravního značení před dokončením stavby. PD ve stupni RDS zpracuje osoba s autorizací pro dopravní stavby. Odsouhlasí správce stavby.  
Pevná cena.  
Délka stavby: 0,455 km.</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</si>
  <si>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</si>
  <si>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</si>
  <si>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Trasy pro pěší v souladu s vyhl. č. 398/2009 Sb., o obecných technických požadavcích zabezpečujících bezbariérové užívání staveb.   
Po dobu realizace stavby zajištěn přístup k objektům pro požární techniku, policii, záchranné služby.   
 Pevná cena.  
Délka stavby: 0,455 km.</t>
  </si>
  <si>
    <t>úhrnná částka (pevná cena) na položku musí pokrývat všechny dočasné úpravy na regulaci dopravy po staveništi. Zahrnuje  náklady na veškeré dočasné svislé resp.vodorovné dopravní značení vč. jeho odstranění, které neobsahuje Dočasné dopravní opatření.  Případné více náklady z důvodu ztížení stavby částečným či plným provozem, které nejsou obsahem této položky, budou zahrnuty do jednotkových cen položek stavby a nemohou být důvodem pro pozdější zvyšování nákladů stavby</t>
  </si>
  <si>
    <t>SO 104</t>
  </si>
  <si>
    <t>KOMUNIKACE KM 4,300 – 4, 755</t>
  </si>
  <si>
    <t>11</t>
  </si>
  <si>
    <t>014112</t>
  </si>
  <si>
    <t>POPLATKY ZA SKLÁDKU TYP S-IO (INERTNÍ ODPAD)</t>
  </si>
  <si>
    <t>T</t>
  </si>
  <si>
    <t>2,0 t/m3</t>
  </si>
  <si>
    <t>617,823*2=1 235,646 [C]   z položky 11332 
1626,748*2=3 253,496 [D]   z položky 12273.A 
768,667*2=1 537,334 [E]    z položky 12273.B 
741,148*2=1 482,296 [F]    z položky 12926 
Celkem: C+D+E+F=7 508,772 [G]</t>
  </si>
  <si>
    <t>zahrnuje veškeré poplatky provozovateli skládky související s uložením odpadu na skládce.</t>
  </si>
  <si>
    <t>Zemní práce</t>
  </si>
  <si>
    <t>12</t>
  </si>
  <si>
    <t>11317</t>
  </si>
  <si>
    <t>ODSTRAN KRYTU ZPEVNĚNÝCH PLOCH Z DLAŽEB KOSTEK</t>
  </si>
  <si>
    <t>M3</t>
  </si>
  <si>
    <t>Odstranění dlažby v konstrukci vozovky v tl. 100 mm  
Včetně naložení a odvezení na skládku objednatele  
odečteno z výkresu C.1.2  Situace a C.1.3  Vzorové příčné řezy</t>
  </si>
  <si>
    <t>((69 * 6,87) + (361,90 * 6,45))*0,10=280,829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</si>
  <si>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</si>
  <si>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13</t>
  </si>
  <si>
    <t>11332</t>
  </si>
  <si>
    <t>ODSTRANĚNÍ PODKLADŮ ZPEVNĚNÝCH PLOCH Z KAMENIVA NESTMELENÉHO</t>
  </si>
  <si>
    <t>Odstranění -   
Štěrkodrť fr. 0/16 tl. 100 mm  
a  
Štěrkopísek fr. 0/32 tl. 120 mm  
Včetně naložení a odvezení na skládku zhotovitele  
odečteno z výkresu C.1.2  Situace a C.1.3  Vzorové příčné řezy</t>
  </si>
  <si>
    <t>((69 * 6,87) + (361,90 * 6,45))*0,1=280,829 [A]   Štěrkodrť fr. 0/16 tl. 100 mm 
a 
((69 * 6,87) + (361,90 * 6,45))*0,12=336,994 [B]  Štěrkopísek fr. 0/32 tl. 120 mm  
Celkem: A+B=617,823 [C]</t>
  </si>
  <si>
    <t>11372</t>
  </si>
  <si>
    <t>FRÉZOVÁNÍ ZPEVNĚNÝCH PLOCH ASFALTOVÝCH</t>
  </si>
  <si>
    <t>Frézování komunikace tl. 120 mm, celoplošné  
odvoz na skládku zhotovitele       
odečteno z výkresu C.1.2  Situace a C.1.3  Vzorové příčné řezy  
zhotovitel v ceně zohlední možnost zpětného využití recyklovaného materiálu</t>
  </si>
  <si>
    <t>Celoplošné frézování  tl 120 mm 
((69 * 6,87) + (361,90 * 6,45))*0,12=336,994 [A]</t>
  </si>
  <si>
    <t>Položka zahrnuje veškerou manipulaci s vybouranou sutí a s vybouranými hmotami vč. uložení na skládku dodavatele</t>
  </si>
  <si>
    <t>15</t>
  </si>
  <si>
    <t>12273</t>
  </si>
  <si>
    <t>A</t>
  </si>
  <si>
    <t>ODKOPÁVKY A PROKOPÁVKY OBECNÉ TŘ. I</t>
  </si>
  <si>
    <t>Odkopávky pro sanaci zemní pláně v tl.2x200 mm  
odečteno z výkresu C.1.2  Situace a C.1.3  Vzorové příčné řezy</t>
  </si>
  <si>
    <t>4066,87*2*0,2=1 626,748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</si>
  <si>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</si>
  <si>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16</t>
  </si>
  <si>
    <t>B</t>
  </si>
  <si>
    <t>Odkopávky v tl. 180 mm v celé ploše kom. pro nové konstrukční vrstvy vozovky   
a  
Odkopávky v tl. 330 mm v celé ploše kom. pro nové konstrukční vrstvy vozovky  
a  
Odstranění zeminy pro novou konstrukci (odkopávky) tl. 580 mm  
odečteno z výkresu C.1.2  Situace a C.1.3  Vzorové příčné řezy</t>
  </si>
  <si>
    <t>((69 * 6,87) + (361,90 * 6,45))*0,18=505,491 [A] 
a 
((430,9 * 0,75) * 2)*0,33=213,296 [B] 
a 
(38,7+47,3)*0,58=49,880 [C] 
Celkem: A+B+C=768,667 [D]</t>
  </si>
  <si>
    <t>17</t>
  </si>
  <si>
    <t>12926</t>
  </si>
  <si>
    <t>ČIŠTĚNÍ KRAJNIC OD NÁNOSU TL. DO 300MM</t>
  </si>
  <si>
    <t>M2</t>
  </si>
  <si>
    <t>odstranění nánosu krajnice v tl. 100 mm  
i samotné krajnice stávající v tl. 150 mm  
na trvalou skládku  
odečteno z výkresu C.1.2  Situace a C.1.3  Vzorové příčné řezy</t>
  </si>
  <si>
    <t>(430,9 * 0,86) * 2=741,148 [A]</t>
  </si>
  <si>
    <t>- vodorovná a svislá doprava, přemístění, přeložení, manipulace s výkopkem a uložení na skládku (bez poplatku)</t>
  </si>
  <si>
    <t>18</t>
  </si>
  <si>
    <t>18110</t>
  </si>
  <si>
    <t>ÚPRAVA PLÁNĚ SE ZHUTNĚNÍM V HORNINĚ TŘ. I</t>
  </si>
  <si>
    <t>přehutnění zemní pláně pod konstrukční vrstvy vozovky</t>
  </si>
  <si>
    <t>4066,87=4 066,870 [A]</t>
  </si>
  <si>
    <t>položka zahrnuje úpravu pláně včetně vyrovnání výškových rozdílů. Míru zhutnění určuje projekt.</t>
  </si>
  <si>
    <t>19</t>
  </si>
  <si>
    <t>18232</t>
  </si>
  <si>
    <t>ROZPROSTŘENÍ ORNICE V ROVINĚ V TL DO 0,15M</t>
  </si>
  <si>
    <t>ohumusování tl. 150 mm  
odečteno z výkresu C.1.2  Situace a C.1.3  Vzorové příčné řezy</t>
  </si>
  <si>
    <t>(430,9 + 430,9 - 43) * 2=1 637,600 [A]</t>
  </si>
  <si>
    <t>položka zahrnuje:  
nutné přemístění ornice z dočasných skládek vzdálených do 50m  
rozprostření ornice v předepsané tloušťce v rovině a ve svahu do 1:5</t>
  </si>
  <si>
    <t>20</t>
  </si>
  <si>
    <t>18242</t>
  </si>
  <si>
    <t>ZALOŽENÍ TRÁVNÍKU HYDROOSEVEM NA ORNICI</t>
  </si>
  <si>
    <t>Založení trávníku na rozprostřené ornici  
Osetí se provede strojně, vhodnou zvolenou směsí  
Při volbě je nutno zohlednit klimatické, půdní a sklonové poměry  
odečteno z výkresu C.1.2  Situace a C.1.3  Vzorové příčné řezy</t>
  </si>
  <si>
    <t>Osetí rozprostřené ornice z položky 18231 
(430,9 + 430,9 - 43) * 2=1 637,600 [A]</t>
  </si>
  <si>
    <t>Zahrnuje dodání předepsané travní směsi, hydroosev na ornici, zalévání, první pokosení, to vše bez ohledu na sklon terénu</t>
  </si>
  <si>
    <t>Základy</t>
  </si>
  <si>
    <t>21</t>
  </si>
  <si>
    <t>21452</t>
  </si>
  <si>
    <t>SANAČNÍ VRSTVY Z KAMENIVA DRCENÉHO</t>
  </si>
  <si>
    <t>Sanace štěrkodrtí ŠD fr. 0 - 63 v.tl.2 x 200 mm v případě neúnosné zemní pláně  
odečteno z výkresu C1.2  Situace a C.1.3  Vzorové příčné řezy</t>
  </si>
  <si>
    <t>položka zahrnuje dodávku předepsaného kameniva, mimostaveništní a vnitrostaveništní dopravu a jeho uložení  
není-li v zadávací dokumentaci uvedeno jinak, jedná se o nakupovaný materiál</t>
  </si>
  <si>
    <t>Komunikace</t>
  </si>
  <si>
    <t>22</t>
  </si>
  <si>
    <t>56314</t>
  </si>
  <si>
    <t>VOZOVKOVÉ VRSTVY Z MECHANICKY ZPEVNĚNÉHO KAMENIVA TL. DO 200MM</t>
  </si>
  <si>
    <t>Mechanicky zpevněné kamenivo MZK tl. 170 mm</t>
  </si>
  <si>
    <t>2 774,17 + 2*(430,9 * 1,0)=3 635,970 [A]</t>
  </si>
  <si>
    <t>- dodání kameniva předepsané kvality a zrnitosti  
- rozprostření a zhutnění vrstvy v předepsané tloušťce  
- zřízení vrstvy bez rozlišení šířky, pokládání vrstvy po etapách  
- nezahrnuje postřiky, nátěry</t>
  </si>
  <si>
    <t>23</t>
  </si>
  <si>
    <t>56330</t>
  </si>
  <si>
    <t>VOZOVKOVÉ VRSTVY ZE ŠTĚRKODRTI</t>
  </si>
  <si>
    <t>Štěrkodrť ŠDA, TL. 250 mm     
odečteno z výkresu C.1.2  Situace a C.1.3  Vzorové příčné řezy</t>
  </si>
  <si>
    <t>(2 774,17 + 2*(430,90 * 1,5))*0,25=1 016,718 [A]</t>
  </si>
  <si>
    <t>24</t>
  </si>
  <si>
    <t>56933</t>
  </si>
  <si>
    <t>ZPEVNĚNÍ KRAJNIC ZE ŠTĚRKODRTI TL. DO 150MM</t>
  </si>
  <si>
    <t>krajnice z ŠD fr. 0-32 -  tl.150 mm</t>
  </si>
  <si>
    <t>430,9*0,75*2=646,350 [A]</t>
  </si>
  <si>
    <t>- dodání kameniva předepsané kvality a zrnitosti  
- rozprostření a zhutnění vrstvy v předepsané tloušťce  
- zřízení vrstvy bez rozlišení šířky, pokládání vrstvy po etapách</t>
  </si>
  <si>
    <t>25</t>
  </si>
  <si>
    <t>572111</t>
  </si>
  <si>
    <t>INFILTRAČNÍ POSTŘIK ASFALTOVÝ DO 0,5KG/M2</t>
  </si>
  <si>
    <t>Infiltrační postřik 1,00 kg/m2</t>
  </si>
  <si>
    <t>- dodání všech předepsaných materiálů pro postřiky v předepsaném množství  
- provedení dle předepsaného technologického předpisu  
- zřízení vrstvy bez rozlišení šířky, pokládání vrstvy po etapách  
- úpravu napojení, ukončení</t>
  </si>
  <si>
    <t>26</t>
  </si>
  <si>
    <t>572212</t>
  </si>
  <si>
    <t>SPOJOVACÍ POSTŘIK Z MODIFIK ASFALTU DO 0,5KG/M2</t>
  </si>
  <si>
    <t>Spojovací postřik mod. Asfalt. Emulzí C 60 BP 4 - 0,30 kg/m2     
pod obrusnou</t>
  </si>
  <si>
    <t>2 774,17 + 2*(430,9 * 0,12)=2 877,586 [D]    pod obrusnou</t>
  </si>
  <si>
    <t>27</t>
  </si>
  <si>
    <t>572222</t>
  </si>
  <si>
    <t>SPOJOVACÍ POSTŘIK Z MODIFIK ASFALTU DO 1,0KG/M2</t>
  </si>
  <si>
    <t>Spojovací postřik mod. Asfalt. Emulzí C 60 BP 4 - 0,70 kg/m2</t>
  </si>
  <si>
    <t>2 774,17 + 2*(430,9 * 0,25)=2 989,620 [A]</t>
  </si>
  <si>
    <t>28</t>
  </si>
  <si>
    <t>57475</t>
  </si>
  <si>
    <t>VOZOVKOVÉ VÝZTUŽNÉ VRSTVY Z GEOMŘÍŽOVINY</t>
  </si>
  <si>
    <t>Výztužný kompozit (geomříž biaxinální pevností v tahu min. 50 Kn/M, OKA 25x25 mm)  
do asfaltových vozovek</t>
  </si>
  <si>
    <t>- dodání geomříže v požadované kvalitě a v množství včetně přesahů (přesahy započteny v jednotkové ceně)  
- očištění podkladu  
- pokládka geomříže dle předepsaného technologického předpisu</t>
  </si>
  <si>
    <t>29</t>
  </si>
  <si>
    <t>574B34</t>
  </si>
  <si>
    <t>ASFALTOVÝ BETON PRO OBRUSNÉ VRSTVY MODIFIK ACO 11+, 11S TL. 40MM</t>
  </si>
  <si>
    <t>Asfaltový beton pro obrusné vrstvy ACO11+ mod. PMB 45/80-60   tl.  40 mm ; ČSN EN 13108-1</t>
  </si>
  <si>
    <t>(69 * 6,90) + (361,90 * 6,35)=2 774,165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</si>
  <si>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</si>
  <si>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30</t>
  </si>
  <si>
    <t>574D46</t>
  </si>
  <si>
    <t>ASFALTOVÝ BETON PRO LOŽNÍ VRSTVY MODIFIK ACL 16+, 16S TL. 50MM</t>
  </si>
  <si>
    <t>Asfaltový beton hrubozrnný ACL 16+ mod. PMB 25/55-65, TL.50 mm</t>
  </si>
  <si>
    <t>2 774,17 + 2*(430,9 * 0,12)=2 877,586 [A]</t>
  </si>
  <si>
    <t>31</t>
  </si>
  <si>
    <t>574E68</t>
  </si>
  <si>
    <t>ASFALTOVÝ BETON PRO PODKLADNÍ VRSTVY ACP 22+, 22S TL. 70MM</t>
  </si>
  <si>
    <t>Obalované kamenivo ACP 22+ s asfalt. pojivem 50/70, TL.70 mm</t>
  </si>
  <si>
    <t>32</t>
  </si>
  <si>
    <t>58300</t>
  </si>
  <si>
    <t>KRYT ZE SINIČNÍCH DÍLCŮ (PANELŮ)</t>
  </si>
  <si>
    <t>chránička RWE (betonový panel) = překrytí</t>
  </si>
  <si>
    <t>10+10=20,000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</si>
  <si>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</si>
  <si>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</si>
  <si>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33</t>
  </si>
  <si>
    <t>87727</t>
  </si>
  <si>
    <t>CHRÁNIČKY PŮLENÉ Z TRUB PLAST DN DO 100MM</t>
  </si>
  <si>
    <t>M</t>
  </si>
  <si>
    <t>chránička - sdělovací kabel (plast. Kabel. žlab s víkem 0,13 x 0,13 x 1,2m   
a  
včetně zemních prací  0,6 * 0,6 * 54 m3  
a   
obsypu 0,6 * 0,5 * 54</t>
  </si>
  <si>
    <t>54=54,000 [A]</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</si>
  <si>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</si>
  <si>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Ostatní konstrukce a práce</t>
  </si>
  <si>
    <t>34</t>
  </si>
  <si>
    <t>91228</t>
  </si>
  <si>
    <t>SMĚROVÉ SLOUPKY Z PLAST HMOT VČETNĚ ODRAZNÉHO PÁSKU</t>
  </si>
  <si>
    <t>25x Z 11a, Z11b – Směrový sloupek (bílý)  
6x Z11g – Červené směrové sloupky</t>
  </si>
  <si>
    <t>25+6=31,000 [A]</t>
  </si>
  <si>
    <t>položka zahrnuje:  
- dodání a osazení sloupku včetně nutných zemních prací  
- vnitrostaveništní a mimostaveništní doprava  
- odrazky plastové nebo z retroreflexní fólie</t>
  </si>
  <si>
    <t>35</t>
  </si>
  <si>
    <t>914131</t>
  </si>
  <si>
    <t>DOPRAVNÍ ZNAČKY ZÁKLADNÍ VELIKOSTI OCELOVÉ FÓLIE TŘ 2 - DODÁVKA A MONTÁŽ</t>
  </si>
  <si>
    <t>Nové svislé dopravní značení  
Činná plocha dopravních značek bude tvořena z retroreflexního materiálu  
Přesné provedení činné plochy dopravních značek dle výpisu dopravního značení v technické zprávě</t>
  </si>
  <si>
    <t>SVISLÉ DOPRAVNÍ ZNAČENÍ značky (reflexní) základní velikost 
2x A6a - Zúžená vozovka (z obou stran) 
1x P4 + E3b - Dej přednost v jízdě! + Vzdálenost "300 m" 
1x IS3b + IS3b + IS4b + IS3c + IS3b + IS21a - Směrová tabule "HRADEC KRÁLOVÉ 14" + Směrová tabule "JAROMĚŘ 25" + Směrová tabule (s jedním cílem) "PRŮMYSLOVÁ ZÓNA" + Směrová tabule (se dvěma cíli) "OSTRAVA 200, TÝNIŠTĚ N.O. 10" + Směrová tabule "OPOČNO 16" + Směrová tabulka pro cyklisty "222" 
1x A2a + E4 - Dvojitá zatáčka první vlevo + Délka úseku "1 km" 
1x IS24b - Kulturní nebo turistický cíl "Skanzen" 
Celkem: 13=13,000 [K]</t>
  </si>
  <si>
    <t>položka zahrnuje:  
- dodávku a montáž značek v požadovaném provedení</t>
  </si>
  <si>
    <t>36</t>
  </si>
  <si>
    <t>914133</t>
  </si>
  <si>
    <t>DOPRAVNÍ ZNAČKY ZÁKLADNÍ VELIKOSTI OCELOVÉ FÓLIE TŘ 2 - DEMONTÁŽ</t>
  </si>
  <si>
    <t>Odstranění stávajících dopravních značek základní velikosti  
C1.2 Situace</t>
  </si>
  <si>
    <t>Značky základní velikosti 
17=17,000 [A]</t>
  </si>
  <si>
    <t>Položka zahrnuje odstranění, demontáž a odklizení materiálu s odvozem na předepsané místo</t>
  </si>
  <si>
    <t>37</t>
  </si>
  <si>
    <t>914921</t>
  </si>
  <si>
    <t>SLOUPKY A STOJKY DOPRAVNÍCH ZNAČEK Z OCEL TRUBEK DO PATKY - DODÁVKA A MONTÁŽ</t>
  </si>
  <si>
    <t>Ocelové sloupky včetně betonové patky</t>
  </si>
  <si>
    <t>Ocelové sloupky 
4=4,000 [A]</t>
  </si>
  <si>
    <t>položka zahrnuje:  
- sloupky a upevňovací zařízení včetně jejich osazení (betonová patka, zemní práce)</t>
  </si>
  <si>
    <t>38</t>
  </si>
  <si>
    <t>914923</t>
  </si>
  <si>
    <t>SLOUPKY A STOJKY DZ Z OCEL TRUBEK DO PATKY DEMONTÁŽ</t>
  </si>
  <si>
    <t>Odstranění stávajících sloupků značek včetně betonové patky  
odečteno z výkresu C.1.2  Situace a C.1.3  Vzorové příčné řezy</t>
  </si>
  <si>
    <t>Ocelové sloupky 
9=9,000 [A]</t>
  </si>
  <si>
    <t>39</t>
  </si>
  <si>
    <t>914981</t>
  </si>
  <si>
    <t>SLOUPKY A STOJKY DZ Z PŘÍHRAD KONSTR DOD A MONTÁŽ</t>
  </si>
  <si>
    <t>pro DZ IS24b – Kulturní nebo turistický cíl „Skanzen“</t>
  </si>
  <si>
    <t>40</t>
  </si>
  <si>
    <t>915111</t>
  </si>
  <si>
    <t>VODOROVNÉ DOPRAVNÍ ZNAČENÍ BARVOU HLADKÉ - DODÁVKA A POKLÁDKA</t>
  </si>
  <si>
    <t>Vodorovné dopravní značení včetně předznačení  
s reflexní úpravou</t>
  </si>
  <si>
    <t>V1a 125 mm (bílá plná)                                                                            204,0 bm*0,125=25,500 [A] 
                          (30 + 105 + 69) 
                             V2a (3/6/0,125) bílá přerušovaná                                                               42,0 bm*0,66=27,720 [B] 
                          (42) 
                             V2b (3/1,5/0,125) bílá přerušovaná                                                          181,0 bm*0,66=119,460 [C] 
                          (73,5 + 107,5) 
                             V4 125 mm (bílá plná)                                                                   863,0 bm*0,125=107,875 [D] 
                         (69 + 70 + 363 + 361) 
                             V9 šipky                                                                                              9 ks*1,1=9,900 [E] 
                               (9) 
Celkem: A+B+C+D+E=290,455 [F]</t>
  </si>
  <si>
    <t>položka zahrnuje:  
- dodání a pokládku nátěrového materiálu (měří se pouze natíraná plocha)  
- předznačení a reflexní úpravu</t>
  </si>
  <si>
    <t>41</t>
  </si>
  <si>
    <t>915211</t>
  </si>
  <si>
    <t>VODOROVNÉ DOPRAVNÍ ZNAČENÍ PLASTEM HLADKÉ - DODÁVKA A POKLÁDKA</t>
  </si>
  <si>
    <t>Vodorovné dopravní značení včetně předznačení  
provedení s reflexní úpravou  
odečteno z výkresu C.1.2  Situace a C.1.3  Vzorové příčné řezy</t>
  </si>
  <si>
    <t>42</t>
  </si>
  <si>
    <t>919111</t>
  </si>
  <si>
    <t>ŘEZÁNÍ ASFALTOVÉHO KRYTU VOZOVEK TL DO 50MM</t>
  </si>
  <si>
    <t>Řezaná spára do asfaltu do 40 mm  
a  
Řezaná spára do asfaltu do 50 mm</t>
  </si>
  <si>
    <t>6,5+6,8+6,8+7,25=27,350 [A] 
a 
6,5+6,8+6,8+7,25=27,350 [B] 
Celkem: A+B=54,700 [C]</t>
  </si>
  <si>
    <t>položka zahrnuje řezání vozovkové vrstvy v předepsané tloušťce, včetně spotřeby vody</t>
  </si>
  <si>
    <t>43</t>
  </si>
  <si>
    <t>919112</t>
  </si>
  <si>
    <t>ŘEZÁNÍ ASFALTOVÉHO KRYTU VOZOVEK TL DO 100MM</t>
  </si>
  <si>
    <t>Řezaná spára do asfaltu do 70 mm</t>
  </si>
  <si>
    <t>6,5+6,8+6,8+7,25=27,350 [A]</t>
  </si>
  <si>
    <t>44</t>
  </si>
  <si>
    <t>931324</t>
  </si>
  <si>
    <t>TĚSNĚNÍ DILATAČ SPAR ASF ZÁLIVKOU MODIFIK PRŮŘ DO 400MM2</t>
  </si>
  <si>
    <t>Modifikovaná zálivka spár za tepla - těsnění obrusné vrstvy na napojení na stávající stav</t>
  </si>
  <si>
    <t>27,35=27,350 [A]</t>
  </si>
  <si>
    <t>položka zahrnuje dodávku a osazení předepsaného materiálu, očištění ploch spáry před úpravou, očištění okolí spáry po úpravě  
nezahrnuje těsnící profil</t>
  </si>
  <si>
    <t>SO 104.1</t>
  </si>
  <si>
    <t>SJEZDY</t>
  </si>
  <si>
    <t>45</t>
  </si>
  <si>
    <t>Výškové vyrovnání sjezdů štěrkodrtí ŠDA tl.0-100 mm + zhutnění</t>
  </si>
  <si>
    <t>43*1*0,1=4,300 [A]</t>
  </si>
  <si>
    <t>46</t>
  </si>
  <si>
    <t>43*1=43,000 [A]</t>
  </si>
  <si>
    <t>47</t>
  </si>
  <si>
    <t>48</t>
  </si>
  <si>
    <t>49</t>
  </si>
  <si>
    <t>917224</t>
  </si>
  <si>
    <t>SILNIČNÍ A CHODNÍKOVÉ OBRUBY Z BETONOVÝCH OBRUBNÍKŮ ŠÍŘ 150MM</t>
  </si>
  <si>
    <t>Silniční betonové obrubníky  
uložené do betonového lože s boční opěrou tl. min 100 mm  
betonové lože C 20/25 - XF3  
včetně ŠP podsypu tl. 100 mm a veškerých zemních prací pro uložení</t>
  </si>
  <si>
    <t>14+8+21=43,000 [A]</t>
  </si>
  <si>
    <t>Položka zahrnuje:  
dodání a pokládku betonových obrubníků o rozměrech předepsaných zadávací dokumentací  
betonové lože i boční betonovou opěrku.</t>
  </si>
  <si>
    <t>SO 104.2</t>
  </si>
  <si>
    <t>NAPOJENÍ MK - NEUZNATELNÉ</t>
  </si>
  <si>
    <t>51</t>
  </si>
  <si>
    <t>(6,5+6,8+6,8+7,25)*1,5=41,025 [A]    pod obrusnou</t>
  </si>
  <si>
    <t>52</t>
  </si>
  <si>
    <t>Spojovací postřik mod. Asfalt. Emulzí C 60 BP 4 - 0,70 kg/m2  
pod ložnou</t>
  </si>
  <si>
    <t>(6,5+6,8+6,8+7,25)*1=27,350 [B]     
pod ložnou</t>
  </si>
  <si>
    <t>53</t>
  </si>
  <si>
    <t>ACO 11+ PMB 45/80-60; 40 mm; ČSN EN 13108-1</t>
  </si>
  <si>
    <t>(6,5+6,8+6,8+7,25)*1,5=41,025 [A]</t>
  </si>
  <si>
    <t>54</t>
  </si>
  <si>
    <t>(6,5+6,8+6,8+7,25)*1=27,350 [A]</t>
  </si>
  <si>
    <t>55</t>
  </si>
  <si>
    <t>(6,5+6,8+6,8+7,25)*0,5=13,675 [A]</t>
  </si>
  <si>
    <t>56</t>
  </si>
  <si>
    <t>57</t>
  </si>
  <si>
    <t>58</t>
  </si>
  <si>
    <t>6,5+6,8+6,8+7,25=27,350 [B]</t>
  </si>
  <si>
    <t>SO 180</t>
  </si>
  <si>
    <t>Dopravně-inženýrské opatření</t>
  </si>
  <si>
    <t>59</t>
  </si>
  <si>
    <t>02720</t>
  </si>
  <si>
    <t>POMOC PRÁCE ZŘÍZ NEBO ZAJIŠŤ REGULACI A OCHRANU DOPRAVY</t>
  </si>
  <si>
    <t>Zajištění pracovního místa - zábrany proti pádu chodců, oplocení výkopů, provizorní zábradlí, zapažení konstrukce provozovaného jízdního pruhu, a další související položky zajišťující regulaci a ochranu dopravy v místě.Zajištění provozu v průběhu výstavby - objízdné trasy, jakýmkoli způsobem (světelná sign., řízení proškolenými osobami, použití provizorního dopr. značení) dle stanovení schváleného příslušnými úřady vč. PD pro stanovení objízdných tras a projednání s příslušnými úřady.</t>
  </si>
  <si>
    <t>60</t>
  </si>
  <si>
    <t>Svislé dopravní značení po dobu výstavby  
Dopravní značky budou umístěny na podpěrných sloupcích upevněné do podkladních desek  
Značení bude umístěno dle TP 66 s ohledem na stávající dopravní značení  
IS11b, směrová tabule pro vyznačení objížďky 128x  
IS11c směrová tabule pro vyznačení objížďky 82x  
B1 +  E13 - MIMO VOZIDEL STAVBY  2x  
dod, mont, přesun, včetně nájmu po celou dobu stavby</t>
  </si>
  <si>
    <t>128+82+2+2=214,000 [A]</t>
  </si>
  <si>
    <t>61</t>
  </si>
  <si>
    <t>Demontáž dopravních značek z položky 914132</t>
  </si>
  <si>
    <t>214=214,000 [A]</t>
  </si>
  <si>
    <t>62</t>
  </si>
  <si>
    <t>914431</t>
  </si>
  <si>
    <t>DOPRAVNÍ ZNAČKY 100X150CM OCELOVÉ FÓLIE TŘ 2 - DODÁVKA A MONTÁŽ</t>
  </si>
  <si>
    <t>Svislé dopravní značení po dobu výstavby  
Dopravní značky budou umístěny na podpěrných sloupcích upevněné do podkladních desek  
Značení bude umístěno dle TP 66 s ohledem na stávající dopravní značení  
IS22 cedule velká s vyznačením údajů o objížďce 43x  
dod, mont, přesun, včetně nájmu po celou dobu stavby</t>
  </si>
  <si>
    <t>43=43,000 [A]</t>
  </si>
  <si>
    <t>63</t>
  </si>
  <si>
    <t>914433</t>
  </si>
  <si>
    <t>DOPRAVNÍ ZNAČKY 100X150CM OCELOVÉ FÓLIE TŘ 2 - DEMONTÁŽ</t>
  </si>
  <si>
    <t>Demontáz dopravních značek z položky 914432</t>
  </si>
  <si>
    <t>Počet demontovaných značek 
43=43,000 [A]</t>
  </si>
  <si>
    <t>64</t>
  </si>
  <si>
    <t>na jeden každý sloupek bude užito 2 ks upevňovacího zařízení - kvůli stabilitě SDZ  
dod, mont, přesun, včetně nájmu po celou dobu stavby</t>
  </si>
  <si>
    <t>214+43*2=300,000 [A]</t>
  </si>
  <si>
    <t>65</t>
  </si>
  <si>
    <t>Demontáž sloupků z položky 914922</t>
  </si>
  <si>
    <t>66</t>
  </si>
  <si>
    <t>916121</t>
  </si>
  <si>
    <t>DOPRAV SVĚTLO VÝSTRAŽ SOUPRAVA 3KS - DOD A MONTÁŽ</t>
  </si>
  <si>
    <t>Výstražné světla umístěné na dopravní zábrany  
dod, mont, přesun, včetně nájmu po celou dobu stavby</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</si>
  <si>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</si>
  <si>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67</t>
  </si>
  <si>
    <t>916123</t>
  </si>
  <si>
    <t>DOPRAV SVĚTLO VÝSTRAŽ SOUPRAVA 3KS - DEMONTÁŽ</t>
  </si>
  <si>
    <t>Demontáž dopravních světel z položky 916122</t>
  </si>
  <si>
    <t>Položka zahrnuje odstranění, demontáž a odklizení zařízení s odvozem na předepsané místo</t>
  </si>
  <si>
    <t>68</t>
  </si>
  <si>
    <t>916321</t>
  </si>
  <si>
    <t>DOPRAVNÍ ZÁBRANY Z2 S FÓLIÍ TŘ 2 - DOD A MONTÁŽ</t>
  </si>
  <si>
    <t>Dopravní zábrany použité po dobu výstavby  
Dopravní zábrany budou umístěny na podpěrných sloupcích upevněné do podkladních desek  
dod, mont, přesun, včetně nájmu po celou dobu stavby</t>
  </si>
  <si>
    <t>2*2=4,000 [A]</t>
  </si>
  <si>
    <t>položka zahrnuje:  
- dodání zařízení v předepsaném provedení včetně jejich osazení  
- údržbu po celou dobu trvání funkce, náhradu zničených nebo ztracených kusů, nutnou opravu poškozených částí</t>
  </si>
  <si>
    <t>69</t>
  </si>
  <si>
    <t>916323</t>
  </si>
  <si>
    <t>DOPRAVNÍ ZÁBRANY Z2 S FÓLIÍ TŘ 2 - DEMONTÁŽ</t>
  </si>
  <si>
    <t>Demontáž dopravních zábran z položky 916322</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</si>
</sst>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sharedStrings" Target="sharedStrings.xml" /><Relationship Id="rId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sheetPr>
    <pageSetUpPr fitToPage="1"/>
  </sheetPr>
  <dimension ref="A1:R48"/>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f>
      </c>
      <c>
        <f>0+O9+O13+O17+O21+O25+O29+O33+O37+O41+O45</f>
      </c>
    </row>
    <row r="9" spans="1:16" ht="12.75">
      <c r="A9" s="19" t="s">
        <v>35</v>
      </c>
      <c s="23" t="s">
        <v>13</v>
      </c>
      <c s="23" t="s">
        <v>36</v>
      </c>
      <c s="19" t="s">
        <v>37</v>
      </c>
      <c s="24" t="s">
        <v>38</v>
      </c>
      <c s="25" t="s">
        <v>39</v>
      </c>
      <c s="26">
        <v>1</v>
      </c>
      <c s="27">
        <v>0</v>
      </c>
      <c s="27">
        <f>ROUND(ROUND(H9,2)*ROUND(G9,3),2)</f>
      </c>
      <c r="O9">
        <f>(I9*21)/100</f>
      </c>
      <c t="s">
        <v>13</v>
      </c>
    </row>
    <row r="10" spans="1:5" ht="51">
      <c r="A10" s="28" t="s">
        <v>40</v>
      </c>
      <c r="E10" s="29" t="s">
        <v>41</v>
      </c>
    </row>
    <row r="11" spans="1:5" ht="12.75">
      <c r="A11" s="30" t="s">
        <v>42</v>
      </c>
      <c r="E11" s="31" t="s">
        <v>43</v>
      </c>
    </row>
    <row r="12" spans="1:5" ht="12.75">
      <c r="A12" t="s">
        <v>44</v>
      </c>
      <c r="E12" s="29" t="s">
        <v>45</v>
      </c>
    </row>
    <row r="13" spans="1:16" ht="12.75">
      <c r="A13" s="19" t="s">
        <v>35</v>
      </c>
      <c s="23" t="s">
        <v>19</v>
      </c>
      <c s="23" t="s">
        <v>46</v>
      </c>
      <c s="19" t="s">
        <v>37</v>
      </c>
      <c s="24" t="s">
        <v>47</v>
      </c>
      <c s="25" t="s">
        <v>48</v>
      </c>
      <c s="26">
        <v>1</v>
      </c>
      <c s="27">
        <v>0</v>
      </c>
      <c s="27">
        <f>ROUND(ROUND(H13,2)*ROUND(G13,3),2)</f>
      </c>
      <c r="O13">
        <f>(I13*21)/100</f>
      </c>
      <c t="s">
        <v>13</v>
      </c>
    </row>
    <row r="14" spans="1:5" ht="25.5">
      <c r="A14" s="28" t="s">
        <v>40</v>
      </c>
      <c r="E14" s="29" t="s">
        <v>49</v>
      </c>
    </row>
    <row r="15" spans="1:5" ht="12.75">
      <c r="A15" s="30" t="s">
        <v>42</v>
      </c>
      <c r="E15" s="31" t="s">
        <v>43</v>
      </c>
    </row>
    <row r="16" spans="1:5" ht="12.75">
      <c r="A16" t="s">
        <v>44</v>
      </c>
      <c r="E16" s="29" t="s">
        <v>45</v>
      </c>
    </row>
    <row r="17" spans="1:16" ht="12.75">
      <c r="A17" s="19" t="s">
        <v>35</v>
      </c>
      <c s="23" t="s">
        <v>23</v>
      </c>
      <c s="23" t="s">
        <v>50</v>
      </c>
      <c s="19" t="s">
        <v>37</v>
      </c>
      <c s="24" t="s">
        <v>51</v>
      </c>
      <c s="25" t="s">
        <v>39</v>
      </c>
      <c s="26">
        <v>1</v>
      </c>
      <c s="27">
        <v>0</v>
      </c>
      <c s="27">
        <f>ROUND(ROUND(H17,2)*ROUND(G17,3),2)</f>
      </c>
      <c r="O17">
        <f>(I17*21)/100</f>
      </c>
      <c t="s">
        <v>13</v>
      </c>
    </row>
    <row r="18" spans="1:5" ht="38.25">
      <c r="A18" s="28" t="s">
        <v>40</v>
      </c>
      <c r="E18" s="29" t="s">
        <v>52</v>
      </c>
    </row>
    <row r="19" spans="1:5" ht="12.75">
      <c r="A19" s="30" t="s">
        <v>42</v>
      </c>
      <c r="E19" s="31" t="s">
        <v>37</v>
      </c>
    </row>
    <row r="20" spans="1:5" ht="12.75">
      <c r="A20" t="s">
        <v>44</v>
      </c>
      <c r="E20" s="29" t="s">
        <v>53</v>
      </c>
    </row>
    <row r="21" spans="1:16" ht="12.75">
      <c r="A21" s="19" t="s">
        <v>35</v>
      </c>
      <c s="23" t="s">
        <v>25</v>
      </c>
      <c s="23" t="s">
        <v>54</v>
      </c>
      <c s="19" t="s">
        <v>37</v>
      </c>
      <c s="24" t="s">
        <v>55</v>
      </c>
      <c s="25" t="s">
        <v>39</v>
      </c>
      <c s="26">
        <v>1</v>
      </c>
      <c s="27">
        <v>0</v>
      </c>
      <c s="27">
        <f>ROUND(ROUND(H21,2)*ROUND(G21,3),2)</f>
      </c>
      <c r="O21">
        <f>(I21*21)/100</f>
      </c>
      <c t="s">
        <v>13</v>
      </c>
    </row>
    <row r="22" spans="1:5" ht="51">
      <c r="A22" s="28" t="s">
        <v>40</v>
      </c>
      <c r="E22" s="29" t="s">
        <v>56</v>
      </c>
    </row>
    <row r="23" spans="1:5" ht="12.75">
      <c r="A23" s="30" t="s">
        <v>42</v>
      </c>
      <c r="E23" s="31" t="s">
        <v>37</v>
      </c>
    </row>
    <row r="24" spans="1:5" ht="12.75">
      <c r="A24" t="s">
        <v>44</v>
      </c>
      <c r="E24" s="29" t="s">
        <v>57</v>
      </c>
    </row>
    <row r="25" spans="1:16" ht="12.75">
      <c r="A25" s="19" t="s">
        <v>35</v>
      </c>
      <c s="23" t="s">
        <v>27</v>
      </c>
      <c s="23" t="s">
        <v>54</v>
      </c>
      <c s="19" t="s">
        <v>58</v>
      </c>
      <c s="24" t="s">
        <v>59</v>
      </c>
      <c s="25" t="s">
        <v>39</v>
      </c>
      <c s="26">
        <v>1</v>
      </c>
      <c s="27">
        <v>0</v>
      </c>
      <c s="27">
        <f>ROUND(ROUND(H25,2)*ROUND(G25,3),2)</f>
      </c>
      <c r="O25">
        <f>(I25*21)/100</f>
      </c>
      <c t="s">
        <v>13</v>
      </c>
    </row>
    <row r="26" spans="1:5" ht="51">
      <c r="A26" s="28" t="s">
        <v>40</v>
      </c>
      <c r="E26" s="29" t="s">
        <v>60</v>
      </c>
    </row>
    <row r="27" spans="1:5" ht="12.75">
      <c r="A27" s="30" t="s">
        <v>42</v>
      </c>
      <c r="E27" s="31" t="s">
        <v>37</v>
      </c>
    </row>
    <row r="28" spans="1:5" ht="12.75">
      <c r="A28" t="s">
        <v>44</v>
      </c>
      <c r="E28" s="29" t="s">
        <v>37</v>
      </c>
    </row>
    <row r="29" spans="1:16" ht="12.75">
      <c r="A29" s="19" t="s">
        <v>35</v>
      </c>
      <c s="23" t="s">
        <v>61</v>
      </c>
      <c s="23" t="s">
        <v>62</v>
      </c>
      <c s="19" t="s">
        <v>37</v>
      </c>
      <c s="24" t="s">
        <v>63</v>
      </c>
      <c s="25" t="s">
        <v>64</v>
      </c>
      <c s="26">
        <v>2</v>
      </c>
      <c s="27">
        <v>0</v>
      </c>
      <c s="27">
        <f>ROUND(ROUND(H29,2)*ROUND(G29,3),2)</f>
      </c>
      <c r="O29">
        <f>(I29*21)/100</f>
      </c>
      <c t="s">
        <v>13</v>
      </c>
    </row>
    <row r="30" spans="1:5" ht="38.25">
      <c r="A30" s="28" t="s">
        <v>40</v>
      </c>
      <c r="E30" s="29" t="s">
        <v>65</v>
      </c>
    </row>
    <row r="31" spans="1:5" ht="12.75">
      <c r="A31" s="30" t="s">
        <v>42</v>
      </c>
      <c r="E31" s="31" t="s">
        <v>66</v>
      </c>
    </row>
    <row r="32" spans="1:5" ht="12.75">
      <c r="A32" t="s">
        <v>44</v>
      </c>
      <c r="E32" s="29" t="s">
        <v>37</v>
      </c>
    </row>
    <row r="33" spans="1:16" ht="12.75">
      <c r="A33" s="19" t="s">
        <v>35</v>
      </c>
      <c s="23" t="s">
        <v>67</v>
      </c>
      <c s="23" t="s">
        <v>68</v>
      </c>
      <c s="19" t="s">
        <v>37</v>
      </c>
      <c s="24" t="s">
        <v>69</v>
      </c>
      <c s="25" t="s">
        <v>64</v>
      </c>
      <c s="26">
        <v>1</v>
      </c>
      <c s="27">
        <v>0</v>
      </c>
      <c s="27">
        <f>ROUND(ROUND(H33,2)*ROUND(G33,3),2)</f>
      </c>
      <c r="O33">
        <f>(I33*21)/100</f>
      </c>
      <c t="s">
        <v>13</v>
      </c>
    </row>
    <row r="34" spans="1:5" ht="51">
      <c r="A34" s="28" t="s">
        <v>40</v>
      </c>
      <c r="E34" s="29" t="s">
        <v>70</v>
      </c>
    </row>
    <row r="35" spans="1:5" ht="12.75">
      <c r="A35" s="30" t="s">
        <v>42</v>
      </c>
      <c r="E35" s="31" t="s">
        <v>37</v>
      </c>
    </row>
    <row r="36" spans="1:5" ht="12.75">
      <c r="A36" t="s">
        <v>44</v>
      </c>
      <c r="E36" s="29" t="s">
        <v>37</v>
      </c>
    </row>
    <row r="37" spans="1:16" ht="12.75">
      <c r="A37" s="19" t="s">
        <v>35</v>
      </c>
      <c s="23" t="s">
        <v>30</v>
      </c>
      <c s="23" t="s">
        <v>71</v>
      </c>
      <c s="19" t="s">
        <v>37</v>
      </c>
      <c s="24" t="s">
        <v>72</v>
      </c>
      <c s="25" t="s">
        <v>39</v>
      </c>
      <c s="26">
        <v>1</v>
      </c>
      <c s="27">
        <v>0</v>
      </c>
      <c s="27">
        <f>ROUND(ROUND(H37,2)*ROUND(G37,3),2)</f>
      </c>
      <c r="O37">
        <f>(I37*21)/100</f>
      </c>
      <c t="s">
        <v>13</v>
      </c>
    </row>
    <row r="38" spans="1:5" ht="76.5">
      <c r="A38" s="28" t="s">
        <v>40</v>
      </c>
      <c r="E38" s="29" t="s">
        <v>73</v>
      </c>
    </row>
    <row r="39" spans="1:5" ht="12.75">
      <c r="A39" s="30" t="s">
        <v>42</v>
      </c>
      <c r="E39" s="31" t="s">
        <v>37</v>
      </c>
    </row>
    <row r="40" spans="1:5" ht="12.75">
      <c r="A40" t="s">
        <v>44</v>
      </c>
      <c r="E40" s="29" t="s">
        <v>53</v>
      </c>
    </row>
    <row r="41" spans="1:16" ht="12.75">
      <c r="A41" s="19" t="s">
        <v>35</v>
      </c>
      <c s="23" t="s">
        <v>74</v>
      </c>
      <c s="23" t="s">
        <v>75</v>
      </c>
      <c s="19" t="s">
        <v>37</v>
      </c>
      <c s="24" t="s">
        <v>76</v>
      </c>
      <c s="25" t="s">
        <v>39</v>
      </c>
      <c s="26">
        <v>1</v>
      </c>
      <c s="27">
        <v>0</v>
      </c>
      <c s="27">
        <f>ROUND(ROUND(H41,2)*ROUND(G41,3),2)</f>
      </c>
      <c r="O41">
        <f>(I41*21)/100</f>
      </c>
      <c t="s">
        <v>13</v>
      </c>
    </row>
    <row r="42" spans="1:5" ht="127.5">
      <c r="A42" s="28" t="s">
        <v>40</v>
      </c>
      <c r="E42" s="29" t="s">
        <v>77</v>
      </c>
    </row>
    <row r="43" spans="1:5" ht="12.75">
      <c r="A43" s="30" t="s">
        <v>42</v>
      </c>
      <c r="E43" s="31" t="s">
        <v>37</v>
      </c>
    </row>
    <row r="44" spans="1:5" ht="12.75">
      <c r="A44" t="s">
        <v>44</v>
      </c>
      <c r="E44" s="29" t="s">
        <v>37</v>
      </c>
    </row>
    <row r="45" spans="1:16" ht="12.75">
      <c r="A45" s="19" t="s">
        <v>35</v>
      </c>
      <c s="23" t="s">
        <v>32</v>
      </c>
      <c s="23" t="s">
        <v>78</v>
      </c>
      <c s="19" t="s">
        <v>37</v>
      </c>
      <c s="24" t="s">
        <v>79</v>
      </c>
      <c s="25" t="s">
        <v>39</v>
      </c>
      <c s="26">
        <v>1</v>
      </c>
      <c s="27">
        <v>0</v>
      </c>
      <c s="27">
        <f>ROUND(ROUND(H45,2)*ROUND(G45,3),2)</f>
      </c>
      <c r="O45">
        <f>(I45*21)/100</f>
      </c>
      <c t="s">
        <v>13</v>
      </c>
    </row>
    <row r="46" spans="1:5" ht="114.75">
      <c r="A46" s="28" t="s">
        <v>40</v>
      </c>
      <c r="E46" s="29" t="s">
        <v>80</v>
      </c>
    </row>
    <row r="47" spans="1:5" ht="12.75">
      <c r="A47" s="30" t="s">
        <v>42</v>
      </c>
      <c r="E47" s="31" t="s">
        <v>37</v>
      </c>
    </row>
    <row r="48" spans="1:5" ht="89.25">
      <c r="A48" t="s">
        <v>44</v>
      </c>
      <c r="E48" s="29" t="s">
        <v>81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0+O8+O13+O50+O55+O100+O105</f>
      </c>
      <c t="s">
        <v>12</v>
      </c>
    </row>
    <row r="3" spans="1:16" ht="15" customHeight="1">
      <c r="A3" t="s">
        <v>1</v>
      </c>
      <c s="8" t="s">
        <v>4</v>
      </c>
      <c s="9" t="s">
        <v>5</v>
      </c>
      <c s="1"/>
      <c s="10" t="s">
        <v>6</v>
      </c>
      <c s="1"/>
      <c s="4"/>
      <c s="3" t="s">
        <v>82</v>
      </c>
      <c s="32">
        <f>0+I8+I13+I50+I55+I100+I105</f>
      </c>
      <c r="O3" t="s">
        <v>9</v>
      </c>
      <c t="s">
        <v>13</v>
      </c>
    </row>
    <row r="4" spans="1:16" ht="15" customHeight="1">
      <c r="A4" t="s">
        <v>7</v>
      </c>
      <c s="12" t="s">
        <v>8</v>
      </c>
      <c s="13" t="s">
        <v>82</v>
      </c>
      <c s="5"/>
      <c s="14" t="s">
        <v>83</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84</v>
      </c>
      <c s="23" t="s">
        <v>85</v>
      </c>
      <c s="19" t="s">
        <v>37</v>
      </c>
      <c s="24" t="s">
        <v>86</v>
      </c>
      <c s="25" t="s">
        <v>87</v>
      </c>
      <c s="26">
        <v>7508.772</v>
      </c>
      <c s="27">
        <v>0</v>
      </c>
      <c s="27">
        <f>ROUND(ROUND(H9,2)*ROUND(G9,3),2)</f>
      </c>
      <c r="O9">
        <f>(I9*21)/100</f>
      </c>
      <c t="s">
        <v>13</v>
      </c>
    </row>
    <row r="10" spans="1:5" ht="12.75">
      <c r="A10" s="28" t="s">
        <v>40</v>
      </c>
      <c r="E10" s="29" t="s">
        <v>88</v>
      </c>
    </row>
    <row r="11" spans="1:5" ht="63.75">
      <c r="A11" s="30" t="s">
        <v>42</v>
      </c>
      <c r="E11" s="31" t="s">
        <v>89</v>
      </c>
    </row>
    <row r="12" spans="1:5" ht="25.5">
      <c r="A12" t="s">
        <v>44</v>
      </c>
      <c r="E12" s="29" t="s">
        <v>90</v>
      </c>
    </row>
    <row r="13" spans="1:18" ht="12.75" customHeight="1">
      <c r="A13" s="5" t="s">
        <v>33</v>
      </c>
      <c s="5"/>
      <c s="35" t="s">
        <v>19</v>
      </c>
      <c s="5"/>
      <c s="21" t="s">
        <v>91</v>
      </c>
      <c s="5"/>
      <c s="5"/>
      <c s="5"/>
      <c s="36">
        <f>0+Q13</f>
      </c>
      <c r="O13">
        <f>0+R13</f>
      </c>
      <c r="Q13">
        <f>0+I14+I18+I22+I26+I30+I34+I38+I42+I46</f>
      </c>
      <c>
        <f>0+O14+O18+O22+O26+O30+O34+O38+O42+O46</f>
      </c>
    </row>
    <row r="14" spans="1:16" ht="12.75">
      <c r="A14" s="19" t="s">
        <v>35</v>
      </c>
      <c s="23" t="s">
        <v>92</v>
      </c>
      <c s="23" t="s">
        <v>93</v>
      </c>
      <c s="19" t="s">
        <v>37</v>
      </c>
      <c s="24" t="s">
        <v>94</v>
      </c>
      <c s="25" t="s">
        <v>95</v>
      </c>
      <c s="26">
        <v>280.829</v>
      </c>
      <c s="27">
        <v>0</v>
      </c>
      <c s="27">
        <f>ROUND(ROUND(H14,2)*ROUND(G14,3),2)</f>
      </c>
      <c r="O14">
        <f>(I14*21)/100</f>
      </c>
      <c t="s">
        <v>13</v>
      </c>
    </row>
    <row r="15" spans="1:5" ht="38.25">
      <c r="A15" s="28" t="s">
        <v>40</v>
      </c>
      <c r="E15" s="29" t="s">
        <v>96</v>
      </c>
    </row>
    <row r="16" spans="1:5" ht="12.75">
      <c r="A16" s="30" t="s">
        <v>42</v>
      </c>
      <c r="E16" s="31" t="s">
        <v>97</v>
      </c>
    </row>
    <row r="17" spans="1:5" ht="63.75">
      <c r="A17" t="s">
        <v>44</v>
      </c>
      <c r="E17" s="29" t="s">
        <v>98</v>
      </c>
    </row>
    <row r="18" spans="1:16" ht="25.5">
      <c r="A18" s="19" t="s">
        <v>35</v>
      </c>
      <c s="23" t="s">
        <v>99</v>
      </c>
      <c s="23" t="s">
        <v>100</v>
      </c>
      <c s="19" t="s">
        <v>37</v>
      </c>
      <c s="24" t="s">
        <v>101</v>
      </c>
      <c s="25" t="s">
        <v>95</v>
      </c>
      <c s="26">
        <v>617.823</v>
      </c>
      <c s="27">
        <v>0</v>
      </c>
      <c s="27">
        <f>ROUND(ROUND(H18,2)*ROUND(G18,3),2)</f>
      </c>
      <c r="O18">
        <f>(I18*21)/100</f>
      </c>
      <c t="s">
        <v>13</v>
      </c>
    </row>
    <row r="19" spans="1:5" ht="76.5">
      <c r="A19" s="28" t="s">
        <v>40</v>
      </c>
      <c r="E19" s="29" t="s">
        <v>102</v>
      </c>
    </row>
    <row r="20" spans="1:5" ht="51">
      <c r="A20" s="30" t="s">
        <v>42</v>
      </c>
      <c r="E20" s="31" t="s">
        <v>103</v>
      </c>
    </row>
    <row r="21" spans="1:5" ht="63.75">
      <c r="A21" t="s">
        <v>44</v>
      </c>
      <c r="E21" s="29" t="s">
        <v>98</v>
      </c>
    </row>
    <row r="22" spans="1:16" ht="12.75">
      <c r="A22" s="19" t="s">
        <v>35</v>
      </c>
      <c s="23" t="s">
        <v>74</v>
      </c>
      <c s="23" t="s">
        <v>104</v>
      </c>
      <c s="19" t="s">
        <v>37</v>
      </c>
      <c s="24" t="s">
        <v>105</v>
      </c>
      <c s="25" t="s">
        <v>95</v>
      </c>
      <c s="26">
        <v>336.994</v>
      </c>
      <c s="27">
        <v>0</v>
      </c>
      <c s="27">
        <f>ROUND(ROUND(H22,2)*ROUND(G22,3),2)</f>
      </c>
      <c r="O22">
        <f>(I22*21)/100</f>
      </c>
      <c t="s">
        <v>13</v>
      </c>
    </row>
    <row r="23" spans="1:5" ht="51">
      <c r="A23" s="28" t="s">
        <v>40</v>
      </c>
      <c r="E23" s="29" t="s">
        <v>106</v>
      </c>
    </row>
    <row r="24" spans="1:5" ht="25.5">
      <c r="A24" s="30" t="s">
        <v>42</v>
      </c>
      <c r="E24" s="31" t="s">
        <v>107</v>
      </c>
    </row>
    <row r="25" spans="1:5" ht="25.5">
      <c r="A25" t="s">
        <v>44</v>
      </c>
      <c r="E25" s="29" t="s">
        <v>108</v>
      </c>
    </row>
    <row r="26" spans="1:16" ht="12.75">
      <c r="A26" s="19" t="s">
        <v>35</v>
      </c>
      <c s="23" t="s">
        <v>109</v>
      </c>
      <c s="23" t="s">
        <v>110</v>
      </c>
      <c s="19" t="s">
        <v>111</v>
      </c>
      <c s="24" t="s">
        <v>112</v>
      </c>
      <c s="25" t="s">
        <v>95</v>
      </c>
      <c s="26">
        <v>1626.748</v>
      </c>
      <c s="27">
        <v>0</v>
      </c>
      <c s="27">
        <f>ROUND(ROUND(H26,2)*ROUND(G26,3),2)</f>
      </c>
      <c r="O26">
        <f>(I26*21)/100</f>
      </c>
      <c t="s">
        <v>13</v>
      </c>
    </row>
    <row r="27" spans="1:5" ht="25.5">
      <c r="A27" s="28" t="s">
        <v>40</v>
      </c>
      <c r="E27" s="29" t="s">
        <v>113</v>
      </c>
    </row>
    <row r="28" spans="1:5" ht="12.75">
      <c r="A28" s="30" t="s">
        <v>42</v>
      </c>
      <c r="E28" s="31" t="s">
        <v>114</v>
      </c>
    </row>
    <row r="29" spans="1:5" ht="369.75">
      <c r="A29" t="s">
        <v>44</v>
      </c>
      <c r="E29" s="29" t="s">
        <v>115</v>
      </c>
    </row>
    <row r="30" spans="1:16" ht="12.75">
      <c r="A30" s="19" t="s">
        <v>35</v>
      </c>
      <c s="23" t="s">
        <v>116</v>
      </c>
      <c s="23" t="s">
        <v>110</v>
      </c>
      <c s="19" t="s">
        <v>117</v>
      </c>
      <c s="24" t="s">
        <v>112</v>
      </c>
      <c s="25" t="s">
        <v>95</v>
      </c>
      <c s="26">
        <v>768.667</v>
      </c>
      <c s="27">
        <v>0</v>
      </c>
      <c s="27">
        <f>ROUND(ROUND(H30,2)*ROUND(G30,3),2)</f>
      </c>
      <c r="O30">
        <f>(I30*21)/100</f>
      </c>
      <c t="s">
        <v>13</v>
      </c>
    </row>
    <row r="31" spans="1:5" ht="76.5">
      <c r="A31" s="28" t="s">
        <v>40</v>
      </c>
      <c r="E31" s="29" t="s">
        <v>118</v>
      </c>
    </row>
    <row r="32" spans="1:5" ht="76.5">
      <c r="A32" s="30" t="s">
        <v>42</v>
      </c>
      <c r="E32" s="31" t="s">
        <v>119</v>
      </c>
    </row>
    <row r="33" spans="1:5" ht="369.75">
      <c r="A33" t="s">
        <v>44</v>
      </c>
      <c r="E33" s="29" t="s">
        <v>115</v>
      </c>
    </row>
    <row r="34" spans="1:16" ht="12.75">
      <c r="A34" s="19" t="s">
        <v>35</v>
      </c>
      <c s="23" t="s">
        <v>120</v>
      </c>
      <c s="23" t="s">
        <v>121</v>
      </c>
      <c s="19" t="s">
        <v>37</v>
      </c>
      <c s="24" t="s">
        <v>122</v>
      </c>
      <c s="25" t="s">
        <v>123</v>
      </c>
      <c s="26">
        <v>741.148</v>
      </c>
      <c s="27">
        <v>0</v>
      </c>
      <c s="27">
        <f>ROUND(ROUND(H34,2)*ROUND(G34,3),2)</f>
      </c>
      <c r="O34">
        <f>(I34*21)/100</f>
      </c>
      <c t="s">
        <v>13</v>
      </c>
    </row>
    <row r="35" spans="1:5" ht="51">
      <c r="A35" s="28" t="s">
        <v>40</v>
      </c>
      <c r="E35" s="29" t="s">
        <v>124</v>
      </c>
    </row>
    <row r="36" spans="1:5" ht="12.75">
      <c r="A36" s="30" t="s">
        <v>42</v>
      </c>
      <c r="E36" s="31" t="s">
        <v>125</v>
      </c>
    </row>
    <row r="37" spans="1:5" ht="25.5">
      <c r="A37" t="s">
        <v>44</v>
      </c>
      <c r="E37" s="29" t="s">
        <v>126</v>
      </c>
    </row>
    <row r="38" spans="1:16" ht="12.75">
      <c r="A38" s="19" t="s">
        <v>35</v>
      </c>
      <c s="23" t="s">
        <v>127</v>
      </c>
      <c s="23" t="s">
        <v>128</v>
      </c>
      <c s="19" t="s">
        <v>37</v>
      </c>
      <c s="24" t="s">
        <v>129</v>
      </c>
      <c s="25" t="s">
        <v>123</v>
      </c>
      <c s="26">
        <v>4066.87</v>
      </c>
      <c s="27">
        <v>0</v>
      </c>
      <c s="27">
        <f>ROUND(ROUND(H38,2)*ROUND(G38,3),2)</f>
      </c>
      <c r="O38">
        <f>(I38*21)/100</f>
      </c>
      <c t="s">
        <v>13</v>
      </c>
    </row>
    <row r="39" spans="1:5" ht="12.75">
      <c r="A39" s="28" t="s">
        <v>40</v>
      </c>
      <c r="E39" s="29" t="s">
        <v>130</v>
      </c>
    </row>
    <row r="40" spans="1:5" ht="12.75">
      <c r="A40" s="30" t="s">
        <v>42</v>
      </c>
      <c r="E40" s="31" t="s">
        <v>131</v>
      </c>
    </row>
    <row r="41" spans="1:5" ht="25.5">
      <c r="A41" t="s">
        <v>44</v>
      </c>
      <c r="E41" s="29" t="s">
        <v>132</v>
      </c>
    </row>
    <row r="42" spans="1:16" ht="12.75">
      <c r="A42" s="19" t="s">
        <v>35</v>
      </c>
      <c s="23" t="s">
        <v>133</v>
      </c>
      <c s="23" t="s">
        <v>134</v>
      </c>
      <c s="19" t="s">
        <v>37</v>
      </c>
      <c s="24" t="s">
        <v>135</v>
      </c>
      <c s="25" t="s">
        <v>123</v>
      </c>
      <c s="26">
        <v>1637.6</v>
      </c>
      <c s="27">
        <v>0</v>
      </c>
      <c s="27">
        <f>ROUND(ROUND(H42,2)*ROUND(G42,3),2)</f>
      </c>
      <c r="O42">
        <f>(I42*21)/100</f>
      </c>
      <c t="s">
        <v>13</v>
      </c>
    </row>
    <row r="43" spans="1:5" ht="25.5">
      <c r="A43" s="28" t="s">
        <v>40</v>
      </c>
      <c r="E43" s="29" t="s">
        <v>136</v>
      </c>
    </row>
    <row r="44" spans="1:5" ht="12.75">
      <c r="A44" s="30" t="s">
        <v>42</v>
      </c>
      <c r="E44" s="31" t="s">
        <v>137</v>
      </c>
    </row>
    <row r="45" spans="1:5" ht="38.25">
      <c r="A45" t="s">
        <v>44</v>
      </c>
      <c r="E45" s="29" t="s">
        <v>138</v>
      </c>
    </row>
    <row r="46" spans="1:16" ht="12.75">
      <c r="A46" s="19" t="s">
        <v>35</v>
      </c>
      <c s="23" t="s">
        <v>139</v>
      </c>
      <c s="23" t="s">
        <v>140</v>
      </c>
      <c s="19" t="s">
        <v>37</v>
      </c>
      <c s="24" t="s">
        <v>141</v>
      </c>
      <c s="25" t="s">
        <v>123</v>
      </c>
      <c s="26">
        <v>1637.6</v>
      </c>
      <c s="27">
        <v>0</v>
      </c>
      <c s="27">
        <f>ROUND(ROUND(H46,2)*ROUND(G46,3),2)</f>
      </c>
      <c r="O46">
        <f>(I46*21)/100</f>
      </c>
      <c t="s">
        <v>13</v>
      </c>
    </row>
    <row r="47" spans="1:5" ht="51">
      <c r="A47" s="28" t="s">
        <v>40</v>
      </c>
      <c r="E47" s="29" t="s">
        <v>142</v>
      </c>
    </row>
    <row r="48" spans="1:5" ht="25.5">
      <c r="A48" s="30" t="s">
        <v>42</v>
      </c>
      <c r="E48" s="31" t="s">
        <v>143</v>
      </c>
    </row>
    <row r="49" spans="1:5" ht="25.5">
      <c r="A49" t="s">
        <v>44</v>
      </c>
      <c r="E49" s="29" t="s">
        <v>144</v>
      </c>
    </row>
    <row r="50" spans="1:18" ht="12.75" customHeight="1">
      <c r="A50" s="5" t="s">
        <v>33</v>
      </c>
      <c s="5"/>
      <c s="35" t="s">
        <v>13</v>
      </c>
      <c s="5"/>
      <c s="21" t="s">
        <v>145</v>
      </c>
      <c s="5"/>
      <c s="5"/>
      <c s="5"/>
      <c s="36">
        <f>0+Q50</f>
      </c>
      <c r="O50">
        <f>0+R50</f>
      </c>
      <c r="Q50">
        <f>0+I51</f>
      </c>
      <c>
        <f>0+O51</f>
      </c>
    </row>
    <row r="51" spans="1:16" ht="12.75">
      <c r="A51" s="19" t="s">
        <v>35</v>
      </c>
      <c s="23" t="s">
        <v>146</v>
      </c>
      <c s="23" t="s">
        <v>147</v>
      </c>
      <c s="19" t="s">
        <v>37</v>
      </c>
      <c s="24" t="s">
        <v>148</v>
      </c>
      <c s="25" t="s">
        <v>95</v>
      </c>
      <c s="26">
        <v>1626.748</v>
      </c>
      <c s="27">
        <v>0</v>
      </c>
      <c s="27">
        <f>ROUND(ROUND(H51,2)*ROUND(G51,3),2)</f>
      </c>
      <c r="O51">
        <f>(I51*21)/100</f>
      </c>
      <c t="s">
        <v>13</v>
      </c>
    </row>
    <row r="52" spans="1:5" ht="25.5">
      <c r="A52" s="28" t="s">
        <v>40</v>
      </c>
      <c r="E52" s="29" t="s">
        <v>149</v>
      </c>
    </row>
    <row r="53" spans="1:5" ht="12.75">
      <c r="A53" s="30" t="s">
        <v>42</v>
      </c>
      <c r="E53" s="31" t="s">
        <v>114</v>
      </c>
    </row>
    <row r="54" spans="1:5" ht="38.25">
      <c r="A54" t="s">
        <v>44</v>
      </c>
      <c r="E54" s="29" t="s">
        <v>150</v>
      </c>
    </row>
    <row r="55" spans="1:18" ht="12.75" customHeight="1">
      <c r="A55" s="5" t="s">
        <v>33</v>
      </c>
      <c s="5"/>
      <c s="35" t="s">
        <v>25</v>
      </c>
      <c s="5"/>
      <c s="21" t="s">
        <v>151</v>
      </c>
      <c s="5"/>
      <c s="5"/>
      <c s="5"/>
      <c s="36">
        <f>0+Q55</f>
      </c>
      <c r="O55">
        <f>0+R55</f>
      </c>
      <c r="Q55">
        <f>0+I56+I60+I64+I68+I72+I76+I80+I84+I88+I92+I96</f>
      </c>
      <c>
        <f>0+O56+O60+O64+O68+O72+O76+O80+O84+O88+O92+O96</f>
      </c>
    </row>
    <row r="56" spans="1:16" ht="25.5">
      <c r="A56" s="19" t="s">
        <v>35</v>
      </c>
      <c s="23" t="s">
        <v>152</v>
      </c>
      <c s="23" t="s">
        <v>153</v>
      </c>
      <c s="19" t="s">
        <v>37</v>
      </c>
      <c s="24" t="s">
        <v>154</v>
      </c>
      <c s="25" t="s">
        <v>123</v>
      </c>
      <c s="26">
        <v>3635.97</v>
      </c>
      <c s="27">
        <v>0</v>
      </c>
      <c s="27">
        <f>ROUND(ROUND(H56,2)*ROUND(G56,3),2)</f>
      </c>
      <c r="O56">
        <f>(I56*21)/100</f>
      </c>
      <c t="s">
        <v>13</v>
      </c>
    </row>
    <row r="57" spans="1:5" ht="12.75">
      <c r="A57" s="28" t="s">
        <v>40</v>
      </c>
      <c r="E57" s="29" t="s">
        <v>155</v>
      </c>
    </row>
    <row r="58" spans="1:5" ht="12.75">
      <c r="A58" s="30" t="s">
        <v>42</v>
      </c>
      <c r="E58" s="31" t="s">
        <v>156</v>
      </c>
    </row>
    <row r="59" spans="1:5" ht="51">
      <c r="A59" t="s">
        <v>44</v>
      </c>
      <c r="E59" s="29" t="s">
        <v>157</v>
      </c>
    </row>
    <row r="60" spans="1:16" ht="12.75">
      <c r="A60" s="19" t="s">
        <v>35</v>
      </c>
      <c s="23" t="s">
        <v>158</v>
      </c>
      <c s="23" t="s">
        <v>159</v>
      </c>
      <c s="19" t="s">
        <v>37</v>
      </c>
      <c s="24" t="s">
        <v>160</v>
      </c>
      <c s="25" t="s">
        <v>95</v>
      </c>
      <c s="26">
        <v>1016.718</v>
      </c>
      <c s="27">
        <v>0</v>
      </c>
      <c s="27">
        <f>ROUND(ROUND(H60,2)*ROUND(G60,3),2)</f>
      </c>
      <c r="O60">
        <f>(I60*21)/100</f>
      </c>
      <c t="s">
        <v>13</v>
      </c>
    </row>
    <row r="61" spans="1:5" ht="25.5">
      <c r="A61" s="28" t="s">
        <v>40</v>
      </c>
      <c r="E61" s="29" t="s">
        <v>161</v>
      </c>
    </row>
    <row r="62" spans="1:5" ht="12.75">
      <c r="A62" s="30" t="s">
        <v>42</v>
      </c>
      <c r="E62" s="31" t="s">
        <v>162</v>
      </c>
    </row>
    <row r="63" spans="1:5" ht="51">
      <c r="A63" t="s">
        <v>44</v>
      </c>
      <c r="E63" s="29" t="s">
        <v>157</v>
      </c>
    </row>
    <row r="64" spans="1:16" ht="12.75">
      <c r="A64" s="19" t="s">
        <v>35</v>
      </c>
      <c s="23" t="s">
        <v>163</v>
      </c>
      <c s="23" t="s">
        <v>164</v>
      </c>
      <c s="19" t="s">
        <v>37</v>
      </c>
      <c s="24" t="s">
        <v>165</v>
      </c>
      <c s="25" t="s">
        <v>123</v>
      </c>
      <c s="26">
        <v>646.35</v>
      </c>
      <c s="27">
        <v>0</v>
      </c>
      <c s="27">
        <f>ROUND(ROUND(H64,2)*ROUND(G64,3),2)</f>
      </c>
      <c r="O64">
        <f>(I64*21)/100</f>
      </c>
      <c t="s">
        <v>13</v>
      </c>
    </row>
    <row r="65" spans="1:5" ht="12.75">
      <c r="A65" s="28" t="s">
        <v>40</v>
      </c>
      <c r="E65" s="29" t="s">
        <v>166</v>
      </c>
    </row>
    <row r="66" spans="1:5" ht="12.75">
      <c r="A66" s="30" t="s">
        <v>42</v>
      </c>
      <c r="E66" s="31" t="s">
        <v>167</v>
      </c>
    </row>
    <row r="67" spans="1:5" ht="38.25">
      <c r="A67" t="s">
        <v>44</v>
      </c>
      <c r="E67" s="29" t="s">
        <v>168</v>
      </c>
    </row>
    <row r="68" spans="1:16" ht="12.75">
      <c r="A68" s="19" t="s">
        <v>35</v>
      </c>
      <c s="23" t="s">
        <v>169</v>
      </c>
      <c s="23" t="s">
        <v>170</v>
      </c>
      <c s="19" t="s">
        <v>37</v>
      </c>
      <c s="24" t="s">
        <v>171</v>
      </c>
      <c s="25" t="s">
        <v>123</v>
      </c>
      <c s="26">
        <v>3635.97</v>
      </c>
      <c s="27">
        <v>0</v>
      </c>
      <c s="27">
        <f>ROUND(ROUND(H68,2)*ROUND(G68,3),2)</f>
      </c>
      <c r="O68">
        <f>(I68*21)/100</f>
      </c>
      <c t="s">
        <v>13</v>
      </c>
    </row>
    <row r="69" spans="1:5" ht="12.75">
      <c r="A69" s="28" t="s">
        <v>40</v>
      </c>
      <c r="E69" s="29" t="s">
        <v>172</v>
      </c>
    </row>
    <row r="70" spans="1:5" ht="12.75">
      <c r="A70" s="30" t="s">
        <v>42</v>
      </c>
      <c r="E70" s="31" t="s">
        <v>156</v>
      </c>
    </row>
    <row r="71" spans="1:5" ht="51">
      <c r="A71" t="s">
        <v>44</v>
      </c>
      <c r="E71" s="29" t="s">
        <v>173</v>
      </c>
    </row>
    <row r="72" spans="1:16" ht="12.75">
      <c r="A72" s="19" t="s">
        <v>35</v>
      </c>
      <c s="23" t="s">
        <v>174</v>
      </c>
      <c s="23" t="s">
        <v>175</v>
      </c>
      <c s="19" t="s">
        <v>37</v>
      </c>
      <c s="24" t="s">
        <v>176</v>
      </c>
      <c s="25" t="s">
        <v>123</v>
      </c>
      <c s="26">
        <v>2877.586</v>
      </c>
      <c s="27">
        <v>0</v>
      </c>
      <c s="27">
        <f>ROUND(ROUND(H72,2)*ROUND(G72,3),2)</f>
      </c>
      <c r="O72">
        <f>(I72*21)/100</f>
      </c>
      <c t="s">
        <v>13</v>
      </c>
    </row>
    <row r="73" spans="1:5" ht="25.5">
      <c r="A73" s="28" t="s">
        <v>40</v>
      </c>
      <c r="E73" s="29" t="s">
        <v>177</v>
      </c>
    </row>
    <row r="74" spans="1:5" ht="12.75">
      <c r="A74" s="30" t="s">
        <v>42</v>
      </c>
      <c r="E74" s="31" t="s">
        <v>178</v>
      </c>
    </row>
    <row r="75" spans="1:5" ht="51">
      <c r="A75" t="s">
        <v>44</v>
      </c>
      <c r="E75" s="29" t="s">
        <v>173</v>
      </c>
    </row>
    <row r="76" spans="1:16" ht="12.75">
      <c r="A76" s="19" t="s">
        <v>35</v>
      </c>
      <c s="23" t="s">
        <v>179</v>
      </c>
      <c s="23" t="s">
        <v>180</v>
      </c>
      <c s="19" t="s">
        <v>37</v>
      </c>
      <c s="24" t="s">
        <v>181</v>
      </c>
      <c s="25" t="s">
        <v>123</v>
      </c>
      <c s="26">
        <v>2989.62</v>
      </c>
      <c s="27">
        <v>0</v>
      </c>
      <c s="27">
        <f>ROUND(ROUND(H76,2)*ROUND(G76,3),2)</f>
      </c>
      <c r="O76">
        <f>(I76*21)/100</f>
      </c>
      <c t="s">
        <v>13</v>
      </c>
    </row>
    <row r="77" spans="1:5" ht="12.75">
      <c r="A77" s="28" t="s">
        <v>40</v>
      </c>
      <c r="E77" s="29" t="s">
        <v>182</v>
      </c>
    </row>
    <row r="78" spans="1:5" ht="12.75">
      <c r="A78" s="30" t="s">
        <v>42</v>
      </c>
      <c r="E78" s="31" t="s">
        <v>183</v>
      </c>
    </row>
    <row r="79" spans="1:5" ht="51">
      <c r="A79" t="s">
        <v>44</v>
      </c>
      <c r="E79" s="29" t="s">
        <v>173</v>
      </c>
    </row>
    <row r="80" spans="1:16" ht="12.75">
      <c r="A80" s="19" t="s">
        <v>35</v>
      </c>
      <c s="23" t="s">
        <v>184</v>
      </c>
      <c s="23" t="s">
        <v>185</v>
      </c>
      <c s="19" t="s">
        <v>37</v>
      </c>
      <c s="24" t="s">
        <v>186</v>
      </c>
      <c s="25" t="s">
        <v>123</v>
      </c>
      <c s="26">
        <v>2989.62</v>
      </c>
      <c s="27">
        <v>0</v>
      </c>
      <c s="27">
        <f>ROUND(ROUND(H80,2)*ROUND(G80,3),2)</f>
      </c>
      <c r="O80">
        <f>(I80*21)/100</f>
      </c>
      <c t="s">
        <v>13</v>
      </c>
    </row>
    <row r="81" spans="1:5" ht="38.25">
      <c r="A81" s="28" t="s">
        <v>40</v>
      </c>
      <c r="E81" s="29" t="s">
        <v>187</v>
      </c>
    </row>
    <row r="82" spans="1:5" ht="12.75">
      <c r="A82" s="30" t="s">
        <v>42</v>
      </c>
      <c r="E82" s="31" t="s">
        <v>183</v>
      </c>
    </row>
    <row r="83" spans="1:5" ht="51">
      <c r="A83" t="s">
        <v>44</v>
      </c>
      <c r="E83" s="29" t="s">
        <v>188</v>
      </c>
    </row>
    <row r="84" spans="1:16" ht="12.75">
      <c r="A84" s="19" t="s">
        <v>35</v>
      </c>
      <c s="23" t="s">
        <v>189</v>
      </c>
      <c s="23" t="s">
        <v>190</v>
      </c>
      <c s="19" t="s">
        <v>37</v>
      </c>
      <c s="24" t="s">
        <v>191</v>
      </c>
      <c s="25" t="s">
        <v>123</v>
      </c>
      <c s="26">
        <v>2774.165</v>
      </c>
      <c s="27">
        <v>0</v>
      </c>
      <c s="27">
        <f>ROUND(ROUND(H84,2)*ROUND(G84,3),2)</f>
      </c>
      <c r="O84">
        <f>(I84*21)/100</f>
      </c>
      <c t="s">
        <v>13</v>
      </c>
    </row>
    <row r="85" spans="1:5" ht="25.5">
      <c r="A85" s="28" t="s">
        <v>40</v>
      </c>
      <c r="E85" s="29" t="s">
        <v>192</v>
      </c>
    </row>
    <row r="86" spans="1:5" ht="12.75">
      <c r="A86" s="30" t="s">
        <v>42</v>
      </c>
      <c r="E86" s="31" t="s">
        <v>193</v>
      </c>
    </row>
    <row r="87" spans="1:5" ht="140.25">
      <c r="A87" t="s">
        <v>44</v>
      </c>
      <c r="E87" s="29" t="s">
        <v>194</v>
      </c>
    </row>
    <row r="88" spans="1:16" ht="12.75">
      <c r="A88" s="19" t="s">
        <v>35</v>
      </c>
      <c s="23" t="s">
        <v>195</v>
      </c>
      <c s="23" t="s">
        <v>196</v>
      </c>
      <c s="19" t="s">
        <v>37</v>
      </c>
      <c s="24" t="s">
        <v>197</v>
      </c>
      <c s="25" t="s">
        <v>123</v>
      </c>
      <c s="26">
        <v>2877.586</v>
      </c>
      <c s="27">
        <v>0</v>
      </c>
      <c s="27">
        <f>ROUND(ROUND(H88,2)*ROUND(G88,3),2)</f>
      </c>
      <c r="O88">
        <f>(I88*21)/100</f>
      </c>
      <c t="s">
        <v>13</v>
      </c>
    </row>
    <row r="89" spans="1:5" ht="12.75">
      <c r="A89" s="28" t="s">
        <v>40</v>
      </c>
      <c r="E89" s="29" t="s">
        <v>198</v>
      </c>
    </row>
    <row r="90" spans="1:5" ht="12.75">
      <c r="A90" s="30" t="s">
        <v>42</v>
      </c>
      <c r="E90" s="31" t="s">
        <v>199</v>
      </c>
    </row>
    <row r="91" spans="1:5" ht="140.25">
      <c r="A91" t="s">
        <v>44</v>
      </c>
      <c r="E91" s="29" t="s">
        <v>194</v>
      </c>
    </row>
    <row r="92" spans="1:16" ht="12.75">
      <c r="A92" s="19" t="s">
        <v>35</v>
      </c>
      <c s="23" t="s">
        <v>200</v>
      </c>
      <c s="23" t="s">
        <v>201</v>
      </c>
      <c s="19" t="s">
        <v>37</v>
      </c>
      <c s="24" t="s">
        <v>202</v>
      </c>
      <c s="25" t="s">
        <v>123</v>
      </c>
      <c s="26">
        <v>2989.62</v>
      </c>
      <c s="27">
        <v>0</v>
      </c>
      <c s="27">
        <f>ROUND(ROUND(H92,2)*ROUND(G92,3),2)</f>
      </c>
      <c r="O92">
        <f>(I92*21)/100</f>
      </c>
      <c t="s">
        <v>13</v>
      </c>
    </row>
    <row r="93" spans="1:5" ht="12.75">
      <c r="A93" s="28" t="s">
        <v>40</v>
      </c>
      <c r="E93" s="29" t="s">
        <v>203</v>
      </c>
    </row>
    <row r="94" spans="1:5" ht="12.75">
      <c r="A94" s="30" t="s">
        <v>42</v>
      </c>
      <c r="E94" s="31" t="s">
        <v>183</v>
      </c>
    </row>
    <row r="95" spans="1:5" ht="140.25">
      <c r="A95" t="s">
        <v>44</v>
      </c>
      <c r="E95" s="29" t="s">
        <v>194</v>
      </c>
    </row>
    <row r="96" spans="1:16" ht="12.75">
      <c r="A96" s="19" t="s">
        <v>35</v>
      </c>
      <c s="23" t="s">
        <v>204</v>
      </c>
      <c s="23" t="s">
        <v>205</v>
      </c>
      <c s="19" t="s">
        <v>37</v>
      </c>
      <c s="24" t="s">
        <v>206</v>
      </c>
      <c s="25" t="s">
        <v>95</v>
      </c>
      <c s="26">
        <v>20</v>
      </c>
      <c s="27">
        <v>0</v>
      </c>
      <c s="27">
        <f>ROUND(ROUND(H96,2)*ROUND(G96,3),2)</f>
      </c>
      <c r="O96">
        <f>(I96*21)/100</f>
      </c>
      <c t="s">
        <v>13</v>
      </c>
    </row>
    <row r="97" spans="1:5" ht="12.75">
      <c r="A97" s="28" t="s">
        <v>40</v>
      </c>
      <c r="E97" s="29" t="s">
        <v>207</v>
      </c>
    </row>
    <row r="98" spans="1:5" ht="12.75">
      <c r="A98" s="30" t="s">
        <v>42</v>
      </c>
      <c r="E98" s="31" t="s">
        <v>208</v>
      </c>
    </row>
    <row r="99" spans="1:5" ht="153">
      <c r="A99" t="s">
        <v>44</v>
      </c>
      <c r="E99" s="29" t="s">
        <v>209</v>
      </c>
    </row>
    <row r="100" spans="1:18" ht="12.75" customHeight="1">
      <c r="A100" s="5" t="s">
        <v>33</v>
      </c>
      <c s="5"/>
      <c s="35" t="s">
        <v>67</v>
      </c>
      <c s="5"/>
      <c s="21" t="s">
        <v>210</v>
      </c>
      <c s="5"/>
      <c s="5"/>
      <c s="5"/>
      <c s="36">
        <f>0+Q100</f>
      </c>
      <c r="O100">
        <f>0+R100</f>
      </c>
      <c r="Q100">
        <f>0+I101</f>
      </c>
      <c>
        <f>0+O101</f>
      </c>
    </row>
    <row r="101" spans="1:16" ht="12.75">
      <c r="A101" s="19" t="s">
        <v>35</v>
      </c>
      <c s="23" t="s">
        <v>211</v>
      </c>
      <c s="23" t="s">
        <v>212</v>
      </c>
      <c s="19" t="s">
        <v>37</v>
      </c>
      <c s="24" t="s">
        <v>213</v>
      </c>
      <c s="25" t="s">
        <v>214</v>
      </c>
      <c s="26">
        <v>54</v>
      </c>
      <c s="27">
        <v>0</v>
      </c>
      <c s="27">
        <f>ROUND(ROUND(H101,2)*ROUND(G101,3),2)</f>
      </c>
      <c r="O101">
        <f>(I101*21)/100</f>
      </c>
      <c t="s">
        <v>13</v>
      </c>
    </row>
    <row r="102" spans="1:5" ht="76.5">
      <c r="A102" s="28" t="s">
        <v>40</v>
      </c>
      <c r="E102" s="29" t="s">
        <v>215</v>
      </c>
    </row>
    <row r="103" spans="1:5" ht="12.75">
      <c r="A103" s="30" t="s">
        <v>42</v>
      </c>
      <c r="E103" s="31" t="s">
        <v>216</v>
      </c>
    </row>
    <row r="104" spans="1:5" ht="242.25">
      <c r="A104" t="s">
        <v>44</v>
      </c>
      <c r="E104" s="29" t="s">
        <v>217</v>
      </c>
    </row>
    <row r="105" spans="1:18" ht="12.75" customHeight="1">
      <c r="A105" s="5" t="s">
        <v>33</v>
      </c>
      <c s="5"/>
      <c s="35" t="s">
        <v>30</v>
      </c>
      <c s="5"/>
      <c s="21" t="s">
        <v>218</v>
      </c>
      <c s="5"/>
      <c s="5"/>
      <c s="5"/>
      <c s="36">
        <f>0+Q105</f>
      </c>
      <c r="O105">
        <f>0+R105</f>
      </c>
      <c r="Q105">
        <f>0+I106+I110+I114+I118+I122+I126+I130+I134+I138+I142+I146</f>
      </c>
      <c>
        <f>0+O106+O110+O114+O118+O122+O126+O130+O134+O138+O142+O146</f>
      </c>
    </row>
    <row r="106" spans="1:16" ht="12.75">
      <c r="A106" s="19" t="s">
        <v>35</v>
      </c>
      <c s="23" t="s">
        <v>219</v>
      </c>
      <c s="23" t="s">
        <v>220</v>
      </c>
      <c s="19" t="s">
        <v>37</v>
      </c>
      <c s="24" t="s">
        <v>221</v>
      </c>
      <c s="25" t="s">
        <v>64</v>
      </c>
      <c s="26">
        <v>31</v>
      </c>
      <c s="27">
        <v>0</v>
      </c>
      <c s="27">
        <f>ROUND(ROUND(H106,2)*ROUND(G106,3),2)</f>
      </c>
      <c r="O106">
        <f>(I106*21)/100</f>
      </c>
      <c t="s">
        <v>13</v>
      </c>
    </row>
    <row r="107" spans="1:5" ht="25.5">
      <c r="A107" s="28" t="s">
        <v>40</v>
      </c>
      <c r="E107" s="29" t="s">
        <v>222</v>
      </c>
    </row>
    <row r="108" spans="1:5" ht="12.75">
      <c r="A108" s="30" t="s">
        <v>42</v>
      </c>
      <c r="E108" s="31" t="s">
        <v>223</v>
      </c>
    </row>
    <row r="109" spans="1:5" ht="51">
      <c r="A109" t="s">
        <v>44</v>
      </c>
      <c r="E109" s="29" t="s">
        <v>224</v>
      </c>
    </row>
    <row r="110" spans="1:16" ht="25.5">
      <c r="A110" s="19" t="s">
        <v>35</v>
      </c>
      <c s="23" t="s">
        <v>225</v>
      </c>
      <c s="23" t="s">
        <v>226</v>
      </c>
      <c s="19" t="s">
        <v>37</v>
      </c>
      <c s="24" t="s">
        <v>227</v>
      </c>
      <c s="25" t="s">
        <v>64</v>
      </c>
      <c s="26">
        <v>13</v>
      </c>
      <c s="27">
        <v>0</v>
      </c>
      <c s="27">
        <f>ROUND(ROUND(H110,2)*ROUND(G110,3),2)</f>
      </c>
      <c r="O110">
        <f>(I110*21)/100</f>
      </c>
      <c t="s">
        <v>13</v>
      </c>
    </row>
    <row r="111" spans="1:5" ht="51">
      <c r="A111" s="28" t="s">
        <v>40</v>
      </c>
      <c r="E111" s="29" t="s">
        <v>228</v>
      </c>
    </row>
    <row r="112" spans="1:5" ht="165.75">
      <c r="A112" s="30" t="s">
        <v>42</v>
      </c>
      <c r="E112" s="31" t="s">
        <v>229</v>
      </c>
    </row>
    <row r="113" spans="1:5" ht="25.5">
      <c r="A113" t="s">
        <v>44</v>
      </c>
      <c r="E113" s="29" t="s">
        <v>230</v>
      </c>
    </row>
    <row r="114" spans="1:16" ht="12.75">
      <c r="A114" s="19" t="s">
        <v>35</v>
      </c>
      <c s="23" t="s">
        <v>231</v>
      </c>
      <c s="23" t="s">
        <v>232</v>
      </c>
      <c s="19" t="s">
        <v>37</v>
      </c>
      <c s="24" t="s">
        <v>233</v>
      </c>
      <c s="25" t="s">
        <v>64</v>
      </c>
      <c s="26">
        <v>17</v>
      </c>
      <c s="27">
        <v>0</v>
      </c>
      <c s="27">
        <f>ROUND(ROUND(H114,2)*ROUND(G114,3),2)</f>
      </c>
      <c r="O114">
        <f>(I114*21)/100</f>
      </c>
      <c t="s">
        <v>13</v>
      </c>
    </row>
    <row r="115" spans="1:5" ht="25.5">
      <c r="A115" s="28" t="s">
        <v>40</v>
      </c>
      <c r="E115" s="29" t="s">
        <v>234</v>
      </c>
    </row>
    <row r="116" spans="1:5" ht="25.5">
      <c r="A116" s="30" t="s">
        <v>42</v>
      </c>
      <c r="E116" s="31" t="s">
        <v>235</v>
      </c>
    </row>
    <row r="117" spans="1:5" ht="25.5">
      <c r="A117" t="s">
        <v>44</v>
      </c>
      <c r="E117" s="29" t="s">
        <v>236</v>
      </c>
    </row>
    <row r="118" spans="1:16" ht="25.5">
      <c r="A118" s="19" t="s">
        <v>35</v>
      </c>
      <c s="23" t="s">
        <v>237</v>
      </c>
      <c s="23" t="s">
        <v>238</v>
      </c>
      <c s="19" t="s">
        <v>37</v>
      </c>
      <c s="24" t="s">
        <v>239</v>
      </c>
      <c s="25" t="s">
        <v>64</v>
      </c>
      <c s="26">
        <v>4</v>
      </c>
      <c s="27">
        <v>0</v>
      </c>
      <c s="27">
        <f>ROUND(ROUND(H118,2)*ROUND(G118,3),2)</f>
      </c>
      <c r="O118">
        <f>(I118*21)/100</f>
      </c>
      <c t="s">
        <v>13</v>
      </c>
    </row>
    <row r="119" spans="1:5" ht="12.75">
      <c r="A119" s="28" t="s">
        <v>40</v>
      </c>
      <c r="E119" s="29" t="s">
        <v>240</v>
      </c>
    </row>
    <row r="120" spans="1:5" ht="25.5">
      <c r="A120" s="30" t="s">
        <v>42</v>
      </c>
      <c r="E120" s="31" t="s">
        <v>241</v>
      </c>
    </row>
    <row r="121" spans="1:5" ht="25.5">
      <c r="A121" t="s">
        <v>44</v>
      </c>
      <c r="E121" s="29" t="s">
        <v>242</v>
      </c>
    </row>
    <row r="122" spans="1:16" ht="12.75">
      <c r="A122" s="19" t="s">
        <v>35</v>
      </c>
      <c s="23" t="s">
        <v>243</v>
      </c>
      <c s="23" t="s">
        <v>244</v>
      </c>
      <c s="19" t="s">
        <v>37</v>
      </c>
      <c s="24" t="s">
        <v>245</v>
      </c>
      <c s="25" t="s">
        <v>64</v>
      </c>
      <c s="26">
        <v>9</v>
      </c>
      <c s="27">
        <v>0</v>
      </c>
      <c s="27">
        <f>ROUND(ROUND(H122,2)*ROUND(G122,3),2)</f>
      </c>
      <c r="O122">
        <f>(I122*21)/100</f>
      </c>
      <c t="s">
        <v>13</v>
      </c>
    </row>
    <row r="123" spans="1:5" ht="25.5">
      <c r="A123" s="28" t="s">
        <v>40</v>
      </c>
      <c r="E123" s="29" t="s">
        <v>246</v>
      </c>
    </row>
    <row r="124" spans="1:5" ht="25.5">
      <c r="A124" s="30" t="s">
        <v>42</v>
      </c>
      <c r="E124" s="31" t="s">
        <v>247</v>
      </c>
    </row>
    <row r="125" spans="1:5" ht="25.5">
      <c r="A125" t="s">
        <v>44</v>
      </c>
      <c r="E125" s="29" t="s">
        <v>236</v>
      </c>
    </row>
    <row r="126" spans="1:16" ht="12.75">
      <c r="A126" s="19" t="s">
        <v>35</v>
      </c>
      <c s="23" t="s">
        <v>248</v>
      </c>
      <c s="23" t="s">
        <v>249</v>
      </c>
      <c s="19" t="s">
        <v>37</v>
      </c>
      <c s="24" t="s">
        <v>250</v>
      </c>
      <c s="25" t="s">
        <v>64</v>
      </c>
      <c s="26">
        <v>2</v>
      </c>
      <c s="27">
        <v>0</v>
      </c>
      <c s="27">
        <f>ROUND(ROUND(H126,2)*ROUND(G126,3),2)</f>
      </c>
      <c r="O126">
        <f>(I126*21)/100</f>
      </c>
      <c t="s">
        <v>13</v>
      </c>
    </row>
    <row r="127" spans="1:5" ht="12.75">
      <c r="A127" s="28" t="s">
        <v>40</v>
      </c>
      <c r="E127" s="29" t="s">
        <v>251</v>
      </c>
    </row>
    <row r="128" spans="1:5" ht="12.75">
      <c r="A128" s="30" t="s">
        <v>42</v>
      </c>
      <c r="E128" s="31" t="s">
        <v>66</v>
      </c>
    </row>
    <row r="129" spans="1:5" ht="25.5">
      <c r="A129" t="s">
        <v>44</v>
      </c>
      <c r="E129" s="29" t="s">
        <v>242</v>
      </c>
    </row>
    <row r="130" spans="1:16" ht="25.5">
      <c r="A130" s="19" t="s">
        <v>35</v>
      </c>
      <c s="23" t="s">
        <v>252</v>
      </c>
      <c s="23" t="s">
        <v>253</v>
      </c>
      <c s="19" t="s">
        <v>37</v>
      </c>
      <c s="24" t="s">
        <v>254</v>
      </c>
      <c s="25" t="s">
        <v>123</v>
      </c>
      <c s="26">
        <v>290.455</v>
      </c>
      <c s="27">
        <v>0</v>
      </c>
      <c s="27">
        <f>ROUND(ROUND(H130,2)*ROUND(G130,3),2)</f>
      </c>
      <c r="O130">
        <f>(I130*21)/100</f>
      </c>
      <c t="s">
        <v>13</v>
      </c>
    </row>
    <row r="131" spans="1:5" ht="25.5">
      <c r="A131" s="28" t="s">
        <v>40</v>
      </c>
      <c r="E131" s="29" t="s">
        <v>255</v>
      </c>
    </row>
    <row r="132" spans="1:5" ht="204">
      <c r="A132" s="30" t="s">
        <v>42</v>
      </c>
      <c r="E132" s="31" t="s">
        <v>256</v>
      </c>
    </row>
    <row r="133" spans="1:5" ht="38.25">
      <c r="A133" t="s">
        <v>44</v>
      </c>
      <c r="E133" s="29" t="s">
        <v>257</v>
      </c>
    </row>
    <row r="134" spans="1:16" ht="25.5">
      <c r="A134" s="19" t="s">
        <v>35</v>
      </c>
      <c s="23" t="s">
        <v>258</v>
      </c>
      <c s="23" t="s">
        <v>259</v>
      </c>
      <c s="19" t="s">
        <v>37</v>
      </c>
      <c s="24" t="s">
        <v>260</v>
      </c>
      <c s="25" t="s">
        <v>123</v>
      </c>
      <c s="26">
        <v>290.455</v>
      </c>
      <c s="27">
        <v>0</v>
      </c>
      <c s="27">
        <f>ROUND(ROUND(H134,2)*ROUND(G134,3),2)</f>
      </c>
      <c r="O134">
        <f>(I134*21)/100</f>
      </c>
      <c t="s">
        <v>13</v>
      </c>
    </row>
    <row r="135" spans="1:5" ht="38.25">
      <c r="A135" s="28" t="s">
        <v>40</v>
      </c>
      <c r="E135" s="29" t="s">
        <v>261</v>
      </c>
    </row>
    <row r="136" spans="1:5" ht="204">
      <c r="A136" s="30" t="s">
        <v>42</v>
      </c>
      <c r="E136" s="31" t="s">
        <v>256</v>
      </c>
    </row>
    <row r="137" spans="1:5" ht="38.25">
      <c r="A137" t="s">
        <v>44</v>
      </c>
      <c r="E137" s="29" t="s">
        <v>257</v>
      </c>
    </row>
    <row r="138" spans="1:16" ht="12.75">
      <c r="A138" s="19" t="s">
        <v>35</v>
      </c>
      <c s="23" t="s">
        <v>262</v>
      </c>
      <c s="23" t="s">
        <v>263</v>
      </c>
      <c s="19" t="s">
        <v>37</v>
      </c>
      <c s="24" t="s">
        <v>264</v>
      </c>
      <c s="25" t="s">
        <v>214</v>
      </c>
      <c s="26">
        <v>54.7</v>
      </c>
      <c s="27">
        <v>0</v>
      </c>
      <c s="27">
        <f>ROUND(ROUND(H138,2)*ROUND(G138,3),2)</f>
      </c>
      <c r="O138">
        <f>(I138*21)/100</f>
      </c>
      <c t="s">
        <v>13</v>
      </c>
    </row>
    <row r="139" spans="1:5" ht="38.25">
      <c r="A139" s="28" t="s">
        <v>40</v>
      </c>
      <c r="E139" s="29" t="s">
        <v>265</v>
      </c>
    </row>
    <row r="140" spans="1:5" ht="51">
      <c r="A140" s="30" t="s">
        <v>42</v>
      </c>
      <c r="E140" s="31" t="s">
        <v>266</v>
      </c>
    </row>
    <row r="141" spans="1:5" ht="25.5">
      <c r="A141" t="s">
        <v>44</v>
      </c>
      <c r="E141" s="29" t="s">
        <v>267</v>
      </c>
    </row>
    <row r="142" spans="1:16" ht="12.75">
      <c r="A142" s="19" t="s">
        <v>35</v>
      </c>
      <c s="23" t="s">
        <v>268</v>
      </c>
      <c s="23" t="s">
        <v>269</v>
      </c>
      <c s="19" t="s">
        <v>37</v>
      </c>
      <c s="24" t="s">
        <v>270</v>
      </c>
      <c s="25" t="s">
        <v>214</v>
      </c>
      <c s="26">
        <v>27.35</v>
      </c>
      <c s="27">
        <v>0</v>
      </c>
      <c s="27">
        <f>ROUND(ROUND(H142,2)*ROUND(G142,3),2)</f>
      </c>
      <c r="O142">
        <f>(I142*21)/100</f>
      </c>
      <c t="s">
        <v>13</v>
      </c>
    </row>
    <row r="143" spans="1:5" ht="12.75">
      <c r="A143" s="28" t="s">
        <v>40</v>
      </c>
      <c r="E143" s="29" t="s">
        <v>271</v>
      </c>
    </row>
    <row r="144" spans="1:5" ht="12.75">
      <c r="A144" s="30" t="s">
        <v>42</v>
      </c>
      <c r="E144" s="31" t="s">
        <v>272</v>
      </c>
    </row>
    <row r="145" spans="1:5" ht="25.5">
      <c r="A145" t="s">
        <v>44</v>
      </c>
      <c r="E145" s="29" t="s">
        <v>267</v>
      </c>
    </row>
    <row r="146" spans="1:16" ht="12.75">
      <c r="A146" s="19" t="s">
        <v>35</v>
      </c>
      <c s="23" t="s">
        <v>273</v>
      </c>
      <c s="23" t="s">
        <v>274</v>
      </c>
      <c s="19" t="s">
        <v>37</v>
      </c>
      <c s="24" t="s">
        <v>275</v>
      </c>
      <c s="25" t="s">
        <v>214</v>
      </c>
      <c s="26">
        <v>27.35</v>
      </c>
      <c s="27">
        <v>0</v>
      </c>
      <c s="27">
        <f>ROUND(ROUND(H146,2)*ROUND(G146,3),2)</f>
      </c>
      <c r="O146">
        <f>(I146*21)/100</f>
      </c>
      <c t="s">
        <v>13</v>
      </c>
    </row>
    <row r="147" spans="1:5" ht="25.5">
      <c r="A147" s="28" t="s">
        <v>40</v>
      </c>
      <c r="E147" s="29" t="s">
        <v>276</v>
      </c>
    </row>
    <row r="148" spans="1:5" ht="12.75">
      <c r="A148" s="30" t="s">
        <v>42</v>
      </c>
      <c r="E148" s="31" t="s">
        <v>277</v>
      </c>
    </row>
    <row r="149" spans="1:5" ht="38.25">
      <c r="A149" t="s">
        <v>44</v>
      </c>
      <c r="E149" s="29" t="s">
        <v>278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f>
      </c>
      <c t="s">
        <v>12</v>
      </c>
    </row>
    <row r="3" spans="1:16" ht="15" customHeight="1">
      <c r="A3" t="s">
        <v>1</v>
      </c>
      <c s="8" t="s">
        <v>4</v>
      </c>
      <c s="9" t="s">
        <v>5</v>
      </c>
      <c s="1"/>
      <c s="10" t="s">
        <v>6</v>
      </c>
      <c s="1"/>
      <c s="4"/>
      <c s="3" t="s">
        <v>279</v>
      </c>
      <c s="32">
        <f>0+I8+I25</f>
      </c>
      <c r="O3" t="s">
        <v>9</v>
      </c>
      <c t="s">
        <v>13</v>
      </c>
    </row>
    <row r="4" spans="1:16" ht="15" customHeight="1">
      <c r="A4" t="s">
        <v>7</v>
      </c>
      <c s="12" t="s">
        <v>8</v>
      </c>
      <c s="13" t="s">
        <v>279</v>
      </c>
      <c s="5"/>
      <c s="14" t="s">
        <v>280</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25</v>
      </c>
      <c s="15"/>
      <c s="21" t="s">
        <v>151</v>
      </c>
      <c s="15"/>
      <c s="15"/>
      <c s="15"/>
      <c s="22">
        <f>0+Q8</f>
      </c>
      <c r="O8">
        <f>0+R8</f>
      </c>
      <c r="Q8">
        <f>0+I9+I13+I17+I21</f>
      </c>
      <c>
        <f>0+O9+O13+O17+O21</f>
      </c>
    </row>
    <row r="9" spans="1:16" ht="12.75">
      <c r="A9" s="19" t="s">
        <v>35</v>
      </c>
      <c s="23" t="s">
        <v>281</v>
      </c>
      <c s="23" t="s">
        <v>159</v>
      </c>
      <c s="19" t="s">
        <v>37</v>
      </c>
      <c s="24" t="s">
        <v>160</v>
      </c>
      <c s="25" t="s">
        <v>95</v>
      </c>
      <c s="26">
        <v>4.3</v>
      </c>
      <c s="27">
        <v>0</v>
      </c>
      <c s="27">
        <f>ROUND(ROUND(H9,2)*ROUND(G9,3),2)</f>
      </c>
      <c r="O9">
        <f>(I9*21)/100</f>
      </c>
      <c t="s">
        <v>13</v>
      </c>
    </row>
    <row r="10" spans="1:5" ht="12.75">
      <c r="A10" s="28" t="s">
        <v>40</v>
      </c>
      <c r="E10" s="29" t="s">
        <v>282</v>
      </c>
    </row>
    <row r="11" spans="1:5" ht="12.75">
      <c r="A11" s="30" t="s">
        <v>42</v>
      </c>
      <c r="E11" s="31" t="s">
        <v>283</v>
      </c>
    </row>
    <row r="12" spans="1:5" ht="51">
      <c r="A12" t="s">
        <v>44</v>
      </c>
      <c r="E12" s="29" t="s">
        <v>157</v>
      </c>
    </row>
    <row r="13" spans="1:16" ht="12.75">
      <c r="A13" s="19" t="s">
        <v>35</v>
      </c>
      <c s="23" t="s">
        <v>284</v>
      </c>
      <c s="23" t="s">
        <v>175</v>
      </c>
      <c s="19" t="s">
        <v>37</v>
      </c>
      <c s="24" t="s">
        <v>176</v>
      </c>
      <c s="25" t="s">
        <v>123</v>
      </c>
      <c s="26">
        <v>43</v>
      </c>
      <c s="27">
        <v>0</v>
      </c>
      <c s="27">
        <f>ROUND(ROUND(H13,2)*ROUND(G13,3),2)</f>
      </c>
      <c r="O13">
        <f>(I13*21)/100</f>
      </c>
      <c t="s">
        <v>13</v>
      </c>
    </row>
    <row r="14" spans="1:5" ht="25.5">
      <c r="A14" s="28" t="s">
        <v>40</v>
      </c>
      <c r="E14" s="29" t="s">
        <v>177</v>
      </c>
    </row>
    <row r="15" spans="1:5" ht="12.75">
      <c r="A15" s="30" t="s">
        <v>42</v>
      </c>
      <c r="E15" s="31" t="s">
        <v>285</v>
      </c>
    </row>
    <row r="16" spans="1:5" ht="51">
      <c r="A16" t="s">
        <v>44</v>
      </c>
      <c r="E16" s="29" t="s">
        <v>173</v>
      </c>
    </row>
    <row r="17" spans="1:16" ht="12.75">
      <c r="A17" s="19" t="s">
        <v>35</v>
      </c>
      <c s="23" t="s">
        <v>286</v>
      </c>
      <c s="23" t="s">
        <v>190</v>
      </c>
      <c s="19" t="s">
        <v>37</v>
      </c>
      <c s="24" t="s">
        <v>191</v>
      </c>
      <c s="25" t="s">
        <v>123</v>
      </c>
      <c s="26">
        <v>43</v>
      </c>
      <c s="27">
        <v>0</v>
      </c>
      <c s="27">
        <f>ROUND(ROUND(H17,2)*ROUND(G17,3),2)</f>
      </c>
      <c r="O17">
        <f>(I17*21)/100</f>
      </c>
      <c t="s">
        <v>13</v>
      </c>
    </row>
    <row r="18" spans="1:5" ht="25.5">
      <c r="A18" s="28" t="s">
        <v>40</v>
      </c>
      <c r="E18" s="29" t="s">
        <v>192</v>
      </c>
    </row>
    <row r="19" spans="1:5" ht="12.75">
      <c r="A19" s="30" t="s">
        <v>42</v>
      </c>
      <c r="E19" s="31" t="s">
        <v>285</v>
      </c>
    </row>
    <row r="20" spans="1:5" ht="140.25">
      <c r="A20" t="s">
        <v>44</v>
      </c>
      <c r="E20" s="29" t="s">
        <v>194</v>
      </c>
    </row>
    <row r="21" spans="1:16" ht="12.75">
      <c r="A21" s="19" t="s">
        <v>35</v>
      </c>
      <c s="23" t="s">
        <v>287</v>
      </c>
      <c s="23" t="s">
        <v>201</v>
      </c>
      <c s="19" t="s">
        <v>37</v>
      </c>
      <c s="24" t="s">
        <v>202</v>
      </c>
      <c s="25" t="s">
        <v>123</v>
      </c>
      <c s="26">
        <v>43</v>
      </c>
      <c s="27">
        <v>0</v>
      </c>
      <c s="27">
        <f>ROUND(ROUND(H21,2)*ROUND(G21,3),2)</f>
      </c>
      <c r="O21">
        <f>(I21*21)/100</f>
      </c>
      <c t="s">
        <v>13</v>
      </c>
    </row>
    <row r="22" spans="1:5" ht="12.75">
      <c r="A22" s="28" t="s">
        <v>40</v>
      </c>
      <c r="E22" s="29" t="s">
        <v>203</v>
      </c>
    </row>
    <row r="23" spans="1:5" ht="12.75">
      <c r="A23" s="30" t="s">
        <v>42</v>
      </c>
      <c r="E23" s="31" t="s">
        <v>285</v>
      </c>
    </row>
    <row r="24" spans="1:5" ht="140.25">
      <c r="A24" t="s">
        <v>44</v>
      </c>
      <c r="E24" s="29" t="s">
        <v>194</v>
      </c>
    </row>
    <row r="25" spans="1:18" ht="12.75" customHeight="1">
      <c r="A25" s="5" t="s">
        <v>33</v>
      </c>
      <c s="5"/>
      <c s="35" t="s">
        <v>30</v>
      </c>
      <c s="5"/>
      <c s="21" t="s">
        <v>218</v>
      </c>
      <c s="5"/>
      <c s="5"/>
      <c s="5"/>
      <c s="36">
        <f>0+Q25</f>
      </c>
      <c r="O25">
        <f>0+R25</f>
      </c>
      <c r="Q25">
        <f>0+I26</f>
      </c>
      <c>
        <f>0+O26</f>
      </c>
    </row>
    <row r="26" spans="1:16" ht="12.75">
      <c r="A26" s="19" t="s">
        <v>35</v>
      </c>
      <c s="23" t="s">
        <v>288</v>
      </c>
      <c s="23" t="s">
        <v>289</v>
      </c>
      <c s="19" t="s">
        <v>37</v>
      </c>
      <c s="24" t="s">
        <v>290</v>
      </c>
      <c s="25" t="s">
        <v>214</v>
      </c>
      <c s="26">
        <v>43</v>
      </c>
      <c s="27">
        <v>0</v>
      </c>
      <c s="27">
        <f>ROUND(ROUND(H26,2)*ROUND(G26,3),2)</f>
      </c>
      <c r="O26">
        <f>(I26*21)/100</f>
      </c>
      <c t="s">
        <v>13</v>
      </c>
    </row>
    <row r="27" spans="1:5" ht="51">
      <c r="A27" s="28" t="s">
        <v>40</v>
      </c>
      <c r="E27" s="29" t="s">
        <v>291</v>
      </c>
    </row>
    <row r="28" spans="1:5" ht="12.75">
      <c r="A28" s="30" t="s">
        <v>42</v>
      </c>
      <c r="E28" s="31" t="s">
        <v>292</v>
      </c>
    </row>
    <row r="29" spans="1:5" ht="51">
      <c r="A29" t="s">
        <v>44</v>
      </c>
      <c r="E29" s="29" t="s">
        <v>293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f>
      </c>
      <c t="s">
        <v>12</v>
      </c>
    </row>
    <row r="3" spans="1:16" ht="15" customHeight="1">
      <c r="A3" t="s">
        <v>1</v>
      </c>
      <c s="8" t="s">
        <v>4</v>
      </c>
      <c s="9" t="s">
        <v>5</v>
      </c>
      <c s="1"/>
      <c s="10" t="s">
        <v>6</v>
      </c>
      <c s="1"/>
      <c s="4"/>
      <c s="3" t="s">
        <v>294</v>
      </c>
      <c s="32">
        <f>0+I8+I29</f>
      </c>
      <c r="O3" t="s">
        <v>9</v>
      </c>
      <c t="s">
        <v>13</v>
      </c>
    </row>
    <row r="4" spans="1:16" ht="15" customHeight="1">
      <c r="A4" t="s">
        <v>7</v>
      </c>
      <c s="12" t="s">
        <v>8</v>
      </c>
      <c s="13" t="s">
        <v>294</v>
      </c>
      <c s="5"/>
      <c s="14" t="s">
        <v>295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25</v>
      </c>
      <c s="15"/>
      <c s="21" t="s">
        <v>151</v>
      </c>
      <c s="15"/>
      <c s="15"/>
      <c s="15"/>
      <c s="22">
        <f>0+Q8</f>
      </c>
      <c r="O8">
        <f>0+R8</f>
      </c>
      <c r="Q8">
        <f>0+I9+I13+I17+I21+I25</f>
      </c>
      <c>
        <f>0+O9+O13+O17+O21+O25</f>
      </c>
    </row>
    <row r="9" spans="1:16" ht="12.75">
      <c r="A9" s="19" t="s">
        <v>35</v>
      </c>
      <c s="23" t="s">
        <v>296</v>
      </c>
      <c s="23" t="s">
        <v>175</v>
      </c>
      <c s="19" t="s">
        <v>37</v>
      </c>
      <c s="24" t="s">
        <v>176</v>
      </c>
      <c s="25" t="s">
        <v>123</v>
      </c>
      <c s="26">
        <v>41.025</v>
      </c>
      <c s="27">
        <v>0</v>
      </c>
      <c s="27">
        <f>ROUND(ROUND(H9,2)*ROUND(G9,3),2)</f>
      </c>
      <c r="O9">
        <f>(I9*21)/100</f>
      </c>
      <c t="s">
        <v>13</v>
      </c>
    </row>
    <row r="10" spans="1:5" ht="25.5">
      <c r="A10" s="28" t="s">
        <v>40</v>
      </c>
      <c r="E10" s="29" t="s">
        <v>177</v>
      </c>
    </row>
    <row r="11" spans="1:5" ht="12.75">
      <c r="A11" s="30" t="s">
        <v>42</v>
      </c>
      <c r="E11" s="31" t="s">
        <v>297</v>
      </c>
    </row>
    <row r="12" spans="1:5" ht="51">
      <c r="A12" t="s">
        <v>44</v>
      </c>
      <c r="E12" s="29" t="s">
        <v>173</v>
      </c>
    </row>
    <row r="13" spans="1:16" ht="12.75">
      <c r="A13" s="19" t="s">
        <v>35</v>
      </c>
      <c s="23" t="s">
        <v>298</v>
      </c>
      <c s="23" t="s">
        <v>180</v>
      </c>
      <c s="19" t="s">
        <v>37</v>
      </c>
      <c s="24" t="s">
        <v>181</v>
      </c>
      <c s="25" t="s">
        <v>123</v>
      </c>
      <c s="26">
        <v>27.35</v>
      </c>
      <c s="27">
        <v>0</v>
      </c>
      <c s="27">
        <f>ROUND(ROUND(H13,2)*ROUND(G13,3),2)</f>
      </c>
      <c r="O13">
        <f>(I13*21)/100</f>
      </c>
      <c t="s">
        <v>13</v>
      </c>
    </row>
    <row r="14" spans="1:5" ht="25.5">
      <c r="A14" s="28" t="s">
        <v>40</v>
      </c>
      <c r="E14" s="29" t="s">
        <v>299</v>
      </c>
    </row>
    <row r="15" spans="1:5" ht="25.5">
      <c r="A15" s="30" t="s">
        <v>42</v>
      </c>
      <c r="E15" s="31" t="s">
        <v>300</v>
      </c>
    </row>
    <row r="16" spans="1:5" ht="51">
      <c r="A16" t="s">
        <v>44</v>
      </c>
      <c r="E16" s="29" t="s">
        <v>173</v>
      </c>
    </row>
    <row r="17" spans="1:16" ht="12.75">
      <c r="A17" s="19" t="s">
        <v>35</v>
      </c>
      <c s="23" t="s">
        <v>301</v>
      </c>
      <c s="23" t="s">
        <v>190</v>
      </c>
      <c s="19" t="s">
        <v>37</v>
      </c>
      <c s="24" t="s">
        <v>191</v>
      </c>
      <c s="25" t="s">
        <v>123</v>
      </c>
      <c s="26">
        <v>41.025</v>
      </c>
      <c s="27">
        <v>0</v>
      </c>
      <c s="27">
        <f>ROUND(ROUND(H17,2)*ROUND(G17,3),2)</f>
      </c>
      <c r="O17">
        <f>(I17*21)/100</f>
      </c>
      <c t="s">
        <v>13</v>
      </c>
    </row>
    <row r="18" spans="1:5" ht="12.75">
      <c r="A18" s="28" t="s">
        <v>40</v>
      </c>
      <c r="E18" s="29" t="s">
        <v>302</v>
      </c>
    </row>
    <row r="19" spans="1:5" ht="12.75">
      <c r="A19" s="30" t="s">
        <v>42</v>
      </c>
      <c r="E19" s="31" t="s">
        <v>303</v>
      </c>
    </row>
    <row r="20" spans="1:5" ht="140.25">
      <c r="A20" t="s">
        <v>44</v>
      </c>
      <c r="E20" s="29" t="s">
        <v>194</v>
      </c>
    </row>
    <row r="21" spans="1:16" ht="12.75">
      <c r="A21" s="19" t="s">
        <v>35</v>
      </c>
      <c s="23" t="s">
        <v>304</v>
      </c>
      <c s="23" t="s">
        <v>196</v>
      </c>
      <c s="19" t="s">
        <v>37</v>
      </c>
      <c s="24" t="s">
        <v>197</v>
      </c>
      <c s="25" t="s">
        <v>123</v>
      </c>
      <c s="26">
        <v>27.35</v>
      </c>
      <c s="27">
        <v>0</v>
      </c>
      <c s="27">
        <f>ROUND(ROUND(H21,2)*ROUND(G21,3),2)</f>
      </c>
      <c r="O21">
        <f>(I21*21)/100</f>
      </c>
      <c t="s">
        <v>13</v>
      </c>
    </row>
    <row r="22" spans="1:5" ht="12.75">
      <c r="A22" s="28" t="s">
        <v>40</v>
      </c>
      <c r="E22" s="29" t="s">
        <v>198</v>
      </c>
    </row>
    <row r="23" spans="1:5" ht="12.75">
      <c r="A23" s="30" t="s">
        <v>42</v>
      </c>
      <c r="E23" s="31" t="s">
        <v>305</v>
      </c>
    </row>
    <row r="24" spans="1:5" ht="140.25">
      <c r="A24" t="s">
        <v>44</v>
      </c>
      <c r="E24" s="29" t="s">
        <v>194</v>
      </c>
    </row>
    <row r="25" spans="1:16" ht="12.75">
      <c r="A25" s="19" t="s">
        <v>35</v>
      </c>
      <c s="23" t="s">
        <v>306</v>
      </c>
      <c s="23" t="s">
        <v>201</v>
      </c>
      <c s="19" t="s">
        <v>37</v>
      </c>
      <c s="24" t="s">
        <v>202</v>
      </c>
      <c s="25" t="s">
        <v>123</v>
      </c>
      <c s="26">
        <v>13.675</v>
      </c>
      <c s="27">
        <v>0</v>
      </c>
      <c s="27">
        <f>ROUND(ROUND(H25,2)*ROUND(G25,3),2)</f>
      </c>
      <c r="O25">
        <f>(I25*21)/100</f>
      </c>
      <c t="s">
        <v>13</v>
      </c>
    </row>
    <row r="26" spans="1:5" ht="12.75">
      <c r="A26" s="28" t="s">
        <v>40</v>
      </c>
      <c r="E26" s="29" t="s">
        <v>203</v>
      </c>
    </row>
    <row r="27" spans="1:5" ht="12.75">
      <c r="A27" s="30" t="s">
        <v>42</v>
      </c>
      <c r="E27" s="31" t="s">
        <v>307</v>
      </c>
    </row>
    <row r="28" spans="1:5" ht="140.25">
      <c r="A28" t="s">
        <v>44</v>
      </c>
      <c r="E28" s="29" t="s">
        <v>194</v>
      </c>
    </row>
    <row r="29" spans="1:18" ht="12.75" customHeight="1">
      <c r="A29" s="5" t="s">
        <v>33</v>
      </c>
      <c s="5"/>
      <c s="35" t="s">
        <v>30</v>
      </c>
      <c s="5"/>
      <c s="21" t="s">
        <v>218</v>
      </c>
      <c s="5"/>
      <c s="5"/>
      <c s="5"/>
      <c s="36">
        <f>0+Q29</f>
      </c>
      <c r="O29">
        <f>0+R29</f>
      </c>
      <c r="Q29">
        <f>0+I30+I34+I38</f>
      </c>
      <c>
        <f>0+O30+O34+O38</f>
      </c>
    </row>
    <row r="30" spans="1:16" ht="12.75">
      <c r="A30" s="19" t="s">
        <v>35</v>
      </c>
      <c s="23" t="s">
        <v>308</v>
      </c>
      <c s="23" t="s">
        <v>263</v>
      </c>
      <c s="19" t="s">
        <v>37</v>
      </c>
      <c s="24" t="s">
        <v>264</v>
      </c>
      <c s="25" t="s">
        <v>214</v>
      </c>
      <c s="26">
        <v>54.7</v>
      </c>
      <c s="27">
        <v>0</v>
      </c>
      <c s="27">
        <f>ROUND(ROUND(H30,2)*ROUND(G30,3),2)</f>
      </c>
      <c r="O30">
        <f>(I30*21)/100</f>
      </c>
      <c t="s">
        <v>13</v>
      </c>
    </row>
    <row r="31" spans="1:5" ht="38.25">
      <c r="A31" s="28" t="s">
        <v>40</v>
      </c>
      <c r="E31" s="29" t="s">
        <v>265</v>
      </c>
    </row>
    <row r="32" spans="1:5" ht="51">
      <c r="A32" s="30" t="s">
        <v>42</v>
      </c>
      <c r="E32" s="31" t="s">
        <v>266</v>
      </c>
    </row>
    <row r="33" spans="1:5" ht="25.5">
      <c r="A33" t="s">
        <v>44</v>
      </c>
      <c r="E33" s="29" t="s">
        <v>267</v>
      </c>
    </row>
    <row r="34" spans="1:16" ht="12.75">
      <c r="A34" s="19" t="s">
        <v>35</v>
      </c>
      <c s="23" t="s">
        <v>309</v>
      </c>
      <c s="23" t="s">
        <v>269</v>
      </c>
      <c s="19" t="s">
        <v>37</v>
      </c>
      <c s="24" t="s">
        <v>270</v>
      </c>
      <c s="25" t="s">
        <v>214</v>
      </c>
      <c s="26">
        <v>27.35</v>
      </c>
      <c s="27">
        <v>0</v>
      </c>
      <c s="27">
        <f>ROUND(ROUND(H34,2)*ROUND(G34,3),2)</f>
      </c>
      <c r="O34">
        <f>(I34*21)/100</f>
      </c>
      <c t="s">
        <v>13</v>
      </c>
    </row>
    <row r="35" spans="1:5" ht="12.75">
      <c r="A35" s="28" t="s">
        <v>40</v>
      </c>
      <c r="E35" s="29" t="s">
        <v>271</v>
      </c>
    </row>
    <row r="36" spans="1:5" ht="12.75">
      <c r="A36" s="30" t="s">
        <v>42</v>
      </c>
      <c r="E36" s="31" t="s">
        <v>272</v>
      </c>
    </row>
    <row r="37" spans="1:5" ht="25.5">
      <c r="A37" t="s">
        <v>44</v>
      </c>
      <c r="E37" s="29" t="s">
        <v>267</v>
      </c>
    </row>
    <row r="38" spans="1:16" ht="12.75">
      <c r="A38" s="19" t="s">
        <v>35</v>
      </c>
      <c s="23" t="s">
        <v>310</v>
      </c>
      <c s="23" t="s">
        <v>274</v>
      </c>
      <c s="19" t="s">
        <v>37</v>
      </c>
      <c s="24" t="s">
        <v>275</v>
      </c>
      <c s="25" t="s">
        <v>214</v>
      </c>
      <c s="26">
        <v>27.35</v>
      </c>
      <c s="27">
        <v>0</v>
      </c>
      <c s="27">
        <f>ROUND(ROUND(H38,2)*ROUND(G38,3),2)</f>
      </c>
      <c r="O38">
        <f>(I38*21)/100</f>
      </c>
      <c t="s">
        <v>13</v>
      </c>
    </row>
    <row r="39" spans="1:5" ht="25.5">
      <c r="A39" s="28" t="s">
        <v>40</v>
      </c>
      <c r="E39" s="29" t="s">
        <v>276</v>
      </c>
    </row>
    <row r="40" spans="1:5" ht="12.75">
      <c r="A40" s="30" t="s">
        <v>42</v>
      </c>
      <c r="E40" s="31" t="s">
        <v>311</v>
      </c>
    </row>
    <row r="41" spans="1:5" ht="38.25">
      <c r="A41" t="s">
        <v>44</v>
      </c>
      <c r="E41" s="29" t="s">
        <v>278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f>
      </c>
      <c t="s">
        <v>12</v>
      </c>
    </row>
    <row r="3" spans="1:16" ht="15" customHeight="1">
      <c r="A3" t="s">
        <v>1</v>
      </c>
      <c s="8" t="s">
        <v>4</v>
      </c>
      <c s="9" t="s">
        <v>5</v>
      </c>
      <c s="1"/>
      <c s="10" t="s">
        <v>6</v>
      </c>
      <c s="1"/>
      <c s="4"/>
      <c s="3" t="s">
        <v>312</v>
      </c>
      <c s="32">
        <f>0+I8+I13</f>
      </c>
      <c r="O3" t="s">
        <v>9</v>
      </c>
      <c t="s">
        <v>13</v>
      </c>
    </row>
    <row r="4" spans="1:16" ht="15" customHeight="1">
      <c r="A4" t="s">
        <v>7</v>
      </c>
      <c s="12" t="s">
        <v>8</v>
      </c>
      <c s="13" t="s">
        <v>312</v>
      </c>
      <c s="5"/>
      <c s="14" t="s">
        <v>313</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314</v>
      </c>
      <c s="23" t="s">
        <v>315</v>
      </c>
      <c s="19" t="s">
        <v>117</v>
      </c>
      <c s="24" t="s">
        <v>316</v>
      </c>
      <c s="25" t="s">
        <v>48</v>
      </c>
      <c s="26">
        <v>1</v>
      </c>
      <c s="27">
        <v>0</v>
      </c>
      <c s="27">
        <f>ROUND(ROUND(H9,2)*ROUND(G9,3),2)</f>
      </c>
      <c r="O9">
        <f>(I9*21)/100</f>
      </c>
      <c t="s">
        <v>13</v>
      </c>
    </row>
    <row r="10" spans="1:5" ht="76.5">
      <c r="A10" s="28" t="s">
        <v>40</v>
      </c>
      <c r="E10" s="29" t="s">
        <v>317</v>
      </c>
    </row>
    <row r="11" spans="1:5" ht="12.75">
      <c r="A11" s="30" t="s">
        <v>42</v>
      </c>
      <c r="E11" s="31" t="s">
        <v>43</v>
      </c>
    </row>
    <row r="12" spans="1:5" ht="12.75">
      <c r="A12" t="s">
        <v>44</v>
      </c>
      <c r="E12" s="29" t="s">
        <v>45</v>
      </c>
    </row>
    <row r="13" spans="1:18" ht="12.75" customHeight="1">
      <c r="A13" s="5" t="s">
        <v>33</v>
      </c>
      <c s="5"/>
      <c s="35" t="s">
        <v>30</v>
      </c>
      <c s="5"/>
      <c s="21" t="s">
        <v>218</v>
      </c>
      <c s="5"/>
      <c s="5"/>
      <c s="5"/>
      <c s="36">
        <f>0+Q13</f>
      </c>
      <c r="O13">
        <f>0+R13</f>
      </c>
      <c r="Q13">
        <f>0+I14+I18+I22+I26+I30+I34+I38+I42+I46+I50</f>
      </c>
      <c>
        <f>0+O14+O18+O22+O26+O30+O34+O38+O42+O46+O50</f>
      </c>
    </row>
    <row r="14" spans="1:16" ht="25.5">
      <c r="A14" s="19" t="s">
        <v>35</v>
      </c>
      <c s="23" t="s">
        <v>318</v>
      </c>
      <c s="23" t="s">
        <v>226</v>
      </c>
      <c s="19" t="s">
        <v>37</v>
      </c>
      <c s="24" t="s">
        <v>227</v>
      </c>
      <c s="25" t="s">
        <v>64</v>
      </c>
      <c s="26">
        <v>214</v>
      </c>
      <c s="27">
        <v>0</v>
      </c>
      <c s="27">
        <f>ROUND(ROUND(H14,2)*ROUND(G14,3),2)</f>
      </c>
      <c r="O14">
        <f>(I14*21)/100</f>
      </c>
      <c t="s">
        <v>13</v>
      </c>
    </row>
    <row r="15" spans="1:5" ht="127.5">
      <c r="A15" s="28" t="s">
        <v>40</v>
      </c>
      <c r="E15" s="29" t="s">
        <v>319</v>
      </c>
    </row>
    <row r="16" spans="1:5" ht="12.75">
      <c r="A16" s="30" t="s">
        <v>42</v>
      </c>
      <c r="E16" s="31" t="s">
        <v>320</v>
      </c>
    </row>
    <row r="17" spans="1:5" ht="25.5">
      <c r="A17" t="s">
        <v>44</v>
      </c>
      <c r="E17" s="29" t="s">
        <v>230</v>
      </c>
    </row>
    <row r="18" spans="1:16" ht="12.75">
      <c r="A18" s="19" t="s">
        <v>35</v>
      </c>
      <c s="23" t="s">
        <v>321</v>
      </c>
      <c s="23" t="s">
        <v>232</v>
      </c>
      <c s="19" t="s">
        <v>37</v>
      </c>
      <c s="24" t="s">
        <v>233</v>
      </c>
      <c s="25" t="s">
        <v>64</v>
      </c>
      <c s="26">
        <v>214</v>
      </c>
      <c s="27">
        <v>0</v>
      </c>
      <c s="27">
        <f>ROUND(ROUND(H18,2)*ROUND(G18,3),2)</f>
      </c>
      <c r="O18">
        <f>(I18*21)/100</f>
      </c>
      <c t="s">
        <v>13</v>
      </c>
    </row>
    <row r="19" spans="1:5" ht="12.75">
      <c r="A19" s="28" t="s">
        <v>40</v>
      </c>
      <c r="E19" s="29" t="s">
        <v>322</v>
      </c>
    </row>
    <row r="20" spans="1:5" ht="12.75">
      <c r="A20" s="30" t="s">
        <v>42</v>
      </c>
      <c r="E20" s="31" t="s">
        <v>323</v>
      </c>
    </row>
    <row r="21" spans="1:5" ht="25.5">
      <c r="A21" t="s">
        <v>44</v>
      </c>
      <c r="E21" s="29" t="s">
        <v>236</v>
      </c>
    </row>
    <row r="22" spans="1:16" ht="12.75">
      <c r="A22" s="19" t="s">
        <v>35</v>
      </c>
      <c s="23" t="s">
        <v>324</v>
      </c>
      <c s="23" t="s">
        <v>325</v>
      </c>
      <c s="19" t="s">
        <v>37</v>
      </c>
      <c s="24" t="s">
        <v>326</v>
      </c>
      <c s="25" t="s">
        <v>64</v>
      </c>
      <c s="26">
        <v>43</v>
      </c>
      <c s="27">
        <v>0</v>
      </c>
      <c s="27">
        <f>ROUND(ROUND(H22,2)*ROUND(G22,3),2)</f>
      </c>
      <c r="O22">
        <f>(I22*21)/100</f>
      </c>
      <c t="s">
        <v>13</v>
      </c>
    </row>
    <row r="23" spans="1:5" ht="89.25">
      <c r="A23" s="28" t="s">
        <v>40</v>
      </c>
      <c r="E23" s="29" t="s">
        <v>327</v>
      </c>
    </row>
    <row r="24" spans="1:5" ht="12.75">
      <c r="A24" s="30" t="s">
        <v>42</v>
      </c>
      <c r="E24" s="31" t="s">
        <v>328</v>
      </c>
    </row>
    <row r="25" spans="1:5" ht="25.5">
      <c r="A25" t="s">
        <v>44</v>
      </c>
      <c r="E25" s="29" t="s">
        <v>230</v>
      </c>
    </row>
    <row r="26" spans="1:16" ht="12.75">
      <c r="A26" s="19" t="s">
        <v>35</v>
      </c>
      <c s="23" t="s">
        <v>329</v>
      </c>
      <c s="23" t="s">
        <v>330</v>
      </c>
      <c s="19" t="s">
        <v>37</v>
      </c>
      <c s="24" t="s">
        <v>331</v>
      </c>
      <c s="25" t="s">
        <v>64</v>
      </c>
      <c s="26">
        <v>43</v>
      </c>
      <c s="27">
        <v>0</v>
      </c>
      <c s="27">
        <f>ROUND(ROUND(H26,2)*ROUND(G26,3),2)</f>
      </c>
      <c r="O26">
        <f>(I26*21)/100</f>
      </c>
      <c t="s">
        <v>13</v>
      </c>
    </row>
    <row r="27" spans="1:5" ht="12.75">
      <c r="A27" s="28" t="s">
        <v>40</v>
      </c>
      <c r="E27" s="29" t="s">
        <v>332</v>
      </c>
    </row>
    <row r="28" spans="1:5" ht="25.5">
      <c r="A28" s="30" t="s">
        <v>42</v>
      </c>
      <c r="E28" s="31" t="s">
        <v>333</v>
      </c>
    </row>
    <row r="29" spans="1:5" ht="25.5">
      <c r="A29" t="s">
        <v>44</v>
      </c>
      <c r="E29" s="29" t="s">
        <v>236</v>
      </c>
    </row>
    <row r="30" spans="1:16" ht="25.5">
      <c r="A30" s="19" t="s">
        <v>35</v>
      </c>
      <c s="23" t="s">
        <v>334</v>
      </c>
      <c s="23" t="s">
        <v>238</v>
      </c>
      <c s="19" t="s">
        <v>37</v>
      </c>
      <c s="24" t="s">
        <v>239</v>
      </c>
      <c s="25" t="s">
        <v>64</v>
      </c>
      <c s="26">
        <v>300</v>
      </c>
      <c s="27">
        <v>0</v>
      </c>
      <c s="27">
        <f>ROUND(ROUND(H30,2)*ROUND(G30,3),2)</f>
      </c>
      <c r="O30">
        <f>(I30*21)/100</f>
      </c>
      <c t="s">
        <v>13</v>
      </c>
    </row>
    <row r="31" spans="1:5" ht="38.25">
      <c r="A31" s="28" t="s">
        <v>40</v>
      </c>
      <c r="E31" s="29" t="s">
        <v>335</v>
      </c>
    </row>
    <row r="32" spans="1:5" ht="12.75">
      <c r="A32" s="30" t="s">
        <v>42</v>
      </c>
      <c r="E32" s="31" t="s">
        <v>336</v>
      </c>
    </row>
    <row r="33" spans="1:5" ht="25.5">
      <c r="A33" t="s">
        <v>44</v>
      </c>
      <c r="E33" s="29" t="s">
        <v>242</v>
      </c>
    </row>
    <row r="34" spans="1:16" ht="12.75">
      <c r="A34" s="19" t="s">
        <v>35</v>
      </c>
      <c s="23" t="s">
        <v>337</v>
      </c>
      <c s="23" t="s">
        <v>244</v>
      </c>
      <c s="19" t="s">
        <v>37</v>
      </c>
      <c s="24" t="s">
        <v>245</v>
      </c>
      <c s="25" t="s">
        <v>64</v>
      </c>
      <c s="26">
        <v>300</v>
      </c>
      <c s="27">
        <v>0</v>
      </c>
      <c s="27">
        <f>ROUND(ROUND(H34,2)*ROUND(G34,3),2)</f>
      </c>
      <c r="O34">
        <f>(I34*21)/100</f>
      </c>
      <c t="s">
        <v>13</v>
      </c>
    </row>
    <row r="35" spans="1:5" ht="12.75">
      <c r="A35" s="28" t="s">
        <v>40</v>
      </c>
      <c r="E35" s="29" t="s">
        <v>338</v>
      </c>
    </row>
    <row r="36" spans="1:5" ht="12.75">
      <c r="A36" s="30" t="s">
        <v>42</v>
      </c>
      <c r="E36" s="31" t="s">
        <v>336</v>
      </c>
    </row>
    <row r="37" spans="1:5" ht="25.5">
      <c r="A37" t="s">
        <v>44</v>
      </c>
      <c r="E37" s="29" t="s">
        <v>236</v>
      </c>
    </row>
    <row r="38" spans="1:16" ht="12.75">
      <c r="A38" s="19" t="s">
        <v>35</v>
      </c>
      <c s="23" t="s">
        <v>339</v>
      </c>
      <c s="23" t="s">
        <v>340</v>
      </c>
      <c s="19" t="s">
        <v>37</v>
      </c>
      <c s="24" t="s">
        <v>341</v>
      </c>
      <c s="25" t="s">
        <v>64</v>
      </c>
      <c s="26">
        <v>2</v>
      </c>
      <c s="27">
        <v>0</v>
      </c>
      <c s="27">
        <f>ROUND(ROUND(H38,2)*ROUND(G38,3),2)</f>
      </c>
      <c r="O38">
        <f>(I38*21)/100</f>
      </c>
      <c t="s">
        <v>13</v>
      </c>
    </row>
    <row r="39" spans="1:5" ht="38.25">
      <c r="A39" s="28" t="s">
        <v>40</v>
      </c>
      <c r="E39" s="29" t="s">
        <v>342</v>
      </c>
    </row>
    <row r="40" spans="1:5" ht="12.75">
      <c r="A40" s="30" t="s">
        <v>42</v>
      </c>
      <c r="E40" s="31" t="s">
        <v>66</v>
      </c>
    </row>
    <row r="41" spans="1:5" ht="63.75">
      <c r="A41" t="s">
        <v>44</v>
      </c>
      <c r="E41" s="29" t="s">
        <v>343</v>
      </c>
    </row>
    <row r="42" spans="1:16" ht="12.75">
      <c r="A42" s="19" t="s">
        <v>35</v>
      </c>
      <c s="23" t="s">
        <v>344</v>
      </c>
      <c s="23" t="s">
        <v>345</v>
      </c>
      <c s="19" t="s">
        <v>37</v>
      </c>
      <c s="24" t="s">
        <v>346</v>
      </c>
      <c s="25" t="s">
        <v>64</v>
      </c>
      <c s="26">
        <v>2</v>
      </c>
      <c s="27">
        <v>0</v>
      </c>
      <c s="27">
        <f>ROUND(ROUND(H42,2)*ROUND(G42,3),2)</f>
      </c>
      <c r="O42">
        <f>(I42*21)/100</f>
      </c>
      <c t="s">
        <v>13</v>
      </c>
    </row>
    <row r="43" spans="1:5" ht="12.75">
      <c r="A43" s="28" t="s">
        <v>40</v>
      </c>
      <c r="E43" s="29" t="s">
        <v>347</v>
      </c>
    </row>
    <row r="44" spans="1:5" ht="12.75">
      <c r="A44" s="30" t="s">
        <v>42</v>
      </c>
      <c r="E44" s="31" t="s">
        <v>66</v>
      </c>
    </row>
    <row r="45" spans="1:5" ht="25.5">
      <c r="A45" t="s">
        <v>44</v>
      </c>
      <c r="E45" s="29" t="s">
        <v>348</v>
      </c>
    </row>
    <row r="46" spans="1:16" ht="12.75">
      <c r="A46" s="19" t="s">
        <v>35</v>
      </c>
      <c s="23" t="s">
        <v>349</v>
      </c>
      <c s="23" t="s">
        <v>350</v>
      </c>
      <c s="19" t="s">
        <v>37</v>
      </c>
      <c s="24" t="s">
        <v>351</v>
      </c>
      <c s="25" t="s">
        <v>64</v>
      </c>
      <c s="26">
        <v>4</v>
      </c>
      <c s="27">
        <v>0</v>
      </c>
      <c s="27">
        <f>ROUND(ROUND(H46,2)*ROUND(G46,3),2)</f>
      </c>
      <c r="O46">
        <f>(I46*21)/100</f>
      </c>
      <c t="s">
        <v>13</v>
      </c>
    </row>
    <row r="47" spans="1:5" ht="63.75">
      <c r="A47" s="28" t="s">
        <v>40</v>
      </c>
      <c r="E47" s="29" t="s">
        <v>352</v>
      </c>
    </row>
    <row r="48" spans="1:5" ht="12.75">
      <c r="A48" s="30" t="s">
        <v>42</v>
      </c>
      <c r="E48" s="31" t="s">
        <v>353</v>
      </c>
    </row>
    <row r="49" spans="1:5" ht="51">
      <c r="A49" t="s">
        <v>44</v>
      </c>
      <c r="E49" s="29" t="s">
        <v>354</v>
      </c>
    </row>
    <row r="50" spans="1:16" ht="12.75">
      <c r="A50" s="19" t="s">
        <v>35</v>
      </c>
      <c s="23" t="s">
        <v>355</v>
      </c>
      <c s="23" t="s">
        <v>356</v>
      </c>
      <c s="19" t="s">
        <v>37</v>
      </c>
      <c s="24" t="s">
        <v>357</v>
      </c>
      <c s="25" t="s">
        <v>64</v>
      </c>
      <c s="26">
        <v>4</v>
      </c>
      <c s="27">
        <v>0</v>
      </c>
      <c s="27">
        <f>ROUND(ROUND(H50,2)*ROUND(G50,3),2)</f>
      </c>
      <c r="O50">
        <f>(I50*21)/100</f>
      </c>
      <c t="s">
        <v>13</v>
      </c>
    </row>
    <row r="51" spans="1:5" ht="12.75">
      <c r="A51" s="28" t="s">
        <v>40</v>
      </c>
      <c r="E51" s="29" t="s">
        <v>358</v>
      </c>
    </row>
    <row r="52" spans="1:5" ht="12.75">
      <c r="A52" s="30" t="s">
        <v>42</v>
      </c>
      <c r="E52" s="31" t="s">
        <v>353</v>
      </c>
    </row>
    <row r="53" spans="1:5" ht="25.5">
      <c r="A53" t="s">
        <v>44</v>
      </c>
      <c r="E53" s="29" t="s">
        <v>348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